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43E75E77-B4F4-400A-909A-E72F2D02EF2C}" xr6:coauthVersionLast="47" xr6:coauthVersionMax="47" xr10:uidLastSave="{A88DE66C-3FA5-499A-B192-2DE191361357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3" i="19" l="1"/>
  <c r="I35" i="19"/>
  <c r="I39" i="19"/>
  <c r="G45" i="19"/>
  <c r="I46" i="19"/>
  <c r="K27" i="19" l="1"/>
  <c r="J27" i="19"/>
  <c r="I27" i="19"/>
  <c r="H27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6" i="19" l="1"/>
  <c r="J45" i="19"/>
  <c r="H34" i="19"/>
  <c r="J43" i="19" l="1"/>
  <c r="I43" i="19"/>
  <c r="J38" i="19"/>
  <c r="H38" i="19"/>
  <c r="J37" i="19"/>
  <c r="I37" i="19"/>
  <c r="G39" i="19"/>
  <c r="J39" i="19"/>
  <c r="H39" i="19"/>
  <c r="G36" i="19"/>
  <c r="J36" i="19"/>
  <c r="J33" i="19"/>
  <c r="I33" i="19"/>
  <c r="H33" i="19"/>
  <c r="G37" i="19"/>
  <c r="H37" i="19"/>
  <c r="H41" i="19"/>
  <c r="J41" i="19"/>
  <c r="G46" i="19"/>
  <c r="H46" i="19"/>
  <c r="J47" i="19"/>
  <c r="I47" i="19"/>
  <c r="H40" i="19"/>
  <c r="I40" i="19"/>
  <c r="I48" i="19"/>
  <c r="J48" i="19"/>
  <c r="J35" i="19"/>
  <c r="G35" i="19"/>
  <c r="H35" i="19"/>
  <c r="J44" i="19"/>
  <c r="I44" i="19"/>
  <c r="G42" i="19"/>
  <c r="H42" i="19"/>
  <c r="J42" i="19"/>
  <c r="I42" i="19"/>
  <c r="G34" i="19"/>
  <c r="I34" i="19"/>
  <c r="J34" i="19"/>
  <c r="J32" i="19"/>
  <c r="G32" i="19"/>
  <c r="I36" i="19"/>
  <c r="H36" i="19"/>
  <c r="I45" i="19"/>
  <c r="H45" i="19"/>
  <c r="G38" i="19"/>
  <c r="I38" i="19"/>
  <c r="G40" i="19"/>
  <c r="J40" i="19"/>
  <c r="H48" i="19"/>
  <c r="G48" i="19"/>
  <c r="G43" i="19"/>
  <c r="H43" i="19"/>
  <c r="H44" i="19"/>
  <c r="G44" i="19"/>
  <c r="G47" i="19"/>
  <c r="H47" i="19"/>
  <c r="G41" i="19"/>
  <c r="I41" i="19"/>
  <c r="I32" i="19"/>
  <c r="H32" i="19"/>
  <c r="L27" i="19"/>
  <c r="J49" i="19" s="1"/>
  <c r="H29" i="15"/>
  <c r="I29" i="15"/>
  <c r="G49" i="19" l="1"/>
  <c r="H49" i="19"/>
  <c r="I49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32" i="19"/>
  <c r="G10" i="19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7" i="22"/>
  <c r="O29" i="24"/>
  <c r="V16" i="24"/>
  <c r="D16" i="24" s="1"/>
  <c r="V24" i="24"/>
  <c r="D24" i="24" s="1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7" i="22"/>
  <c r="V12" i="24"/>
  <c r="E12" i="24" s="1"/>
  <c r="V20" i="24"/>
  <c r="E20" i="24" s="1"/>
  <c r="V28" i="24"/>
  <c r="G28" i="24" s="1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7" i="19"/>
  <c r="D49" i="19" s="1"/>
  <c r="C27" i="19"/>
  <c r="E27" i="19"/>
  <c r="E49" i="19" s="1"/>
  <c r="F27" i="19"/>
  <c r="F49" i="19" s="1"/>
  <c r="F29" i="15"/>
  <c r="G29" i="15"/>
  <c r="J29" i="15"/>
  <c r="D29" i="15"/>
  <c r="E29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7" i="22"/>
  <c r="V18" i="24"/>
  <c r="G18" i="24" s="1"/>
  <c r="V26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N29" i="24"/>
  <c r="V17" i="24"/>
  <c r="D17" i="24" s="1"/>
  <c r="V25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7" i="22"/>
  <c r="E27" i="22"/>
  <c r="P29" i="24"/>
  <c r="V15" i="24"/>
  <c r="E15" i="24" s="1"/>
  <c r="V23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V14" i="24"/>
  <c r="D14" i="24" s="1"/>
  <c r="V22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7" i="22"/>
  <c r="R29" i="24"/>
  <c r="V13" i="24"/>
  <c r="G13" i="24" s="1"/>
  <c r="V21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7" i="22"/>
  <c r="U29" i="24"/>
  <c r="V19" i="24"/>
  <c r="C19" i="24" s="1"/>
  <c r="V27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Q29" i="24"/>
  <c r="C10" i="18"/>
  <c r="C18" i="18"/>
  <c r="C26" i="18"/>
  <c r="Y12" i="20"/>
  <c r="W14" i="20"/>
  <c r="U16" i="20"/>
  <c r="Y20" i="20"/>
  <c r="W22" i="20"/>
  <c r="C29" i="15"/>
  <c r="D10" i="18"/>
  <c r="C13" i="18"/>
  <c r="C21" i="18"/>
  <c r="W11" i="20"/>
  <c r="Y17" i="20"/>
  <c r="W19" i="20"/>
  <c r="Y25" i="20"/>
  <c r="W27" i="20"/>
  <c r="T29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V29" i="24"/>
  <c r="C29" i="24" s="1"/>
  <c r="C23" i="24"/>
  <c r="E25" i="24"/>
  <c r="F15" i="24"/>
  <c r="C26" i="24"/>
  <c r="G15" i="24"/>
  <c r="D26" i="24"/>
  <c r="C13" i="24"/>
  <c r="G26" i="24"/>
  <c r="D13" i="24"/>
  <c r="E13" i="24"/>
  <c r="C49" i="19"/>
  <c r="G27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<sst xmlns="http://schemas.openxmlformats.org/spreadsheetml/2006/main" count="1038" uniqueCount="267">
  <si>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</si>
  <si>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</si>
  <si>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</si>
  <si>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</si>
  <si>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</si>
  <si>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</si>
  <si>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</si>
  <si>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</si>
  <si>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</si>
  <si>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</si>
  <si>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</si>
  <si>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</si>
  <si>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</si>
  <si>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</si>
  <si>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</si>
  <si>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</si>
  <si>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</si>
  <si>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</si>
  <si>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</si>
  <si>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</si>
  <si>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</si>
  <si>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</si>
  <si>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</si>
  <si>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</si>
  <si>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</si>
  <si>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</si>
  <si>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</si>
  <si>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</si>
  <si>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</si>
  <si>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</si>
  <si>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</si>
  <si>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</si>
  <si>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</si>
  <si>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</si>
  <si>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</si>
  <si>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</si>
  <si>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</si>
  <si>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</si>
  <si>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</si>
  <si>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</si>
  <si>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</si>
  <si>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</si>
  <si>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</si>
  <si>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</si>
  <si>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</si>
  <si>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</si>
  <si>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</si>
  <si>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</si>
  <si>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</si>
  <si>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</si>
  <si>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</si>
  <si>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</si>
  <si>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</si>
  <si>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</si>
  <si>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</si>
  <si>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</si>
  <si>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</si>
  <si>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</si>
  <si>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</si>
  <si>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</si>
  <si>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</si>
  <si>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</si>
  <si>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</si>
  <si>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</si>
  <si>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</si>
  <si>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</si>
  <si>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</si>
  <si>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</si>
  <si>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</si>
  <si>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</si>
  <si>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</si>
  <si>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</si>
  <si>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</si>
  <si>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</si>
  <si>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</si>
  <si>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</si>
  <si>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</si>
  <si>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</si>
  <si>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</si>
  <si>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</si>
  <si>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</si>
  <si>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</si>
  <si>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</si>
  <si>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</si>
  <si>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</si>
  <si>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</si>
  <si>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</si>
  <si>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</si>
  <si>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</si>
  <si>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</si>
  <si>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</si>
  <si>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</si>
  <si>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</si>
  <si>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</si>
  <si>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</si>
  <si>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</si>
  <si>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</si>
  <si>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</si>
  <si>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</si>
  <si>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</si>
  <si>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</si>
  <si>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</si>
  <si>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</si>
  <si>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</si>
  <si>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</si>
  <si>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</si>
  <si>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</si>
  <si>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</si>
  <si>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</si>
  <si>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</si>
  <si>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</si>
  <si>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</si>
  <si>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</si>
  <si>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</si>
  <si>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</si>
  <si>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</si>
  <si>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</si>
  <si>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</si>
  <si>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</si>
  <si>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</si>
  <si>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</si>
  <si>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</si>
  <si>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</si>
  <si>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</si>
  <si>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</si>
  <si>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</si>
  <si>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</si>
  <si>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</si>
  <si>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</si>
  <si>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</si>
  <si>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</si>
  <si>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</si>
  <si>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</si>
  <si>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</si>
  <si>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</si>
  <si>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</si>
  <si>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</si>
  <si>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</si>
  <si>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</si>
  <si>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</si>
  <si>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</si>
  <si>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</si>
  <si>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</si>
  <si>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</si>
  <si>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</si>
  <si>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</si>
  <si>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</si>
  <si>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</si>
  <si>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</si>
  <si>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</si>
  <si>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</si>
  <si>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</si>
  <si>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</si>
  <si>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</si>
  <si>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</si>
  <si>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</si>
  <si>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</si>
  <si>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</si>
  <si>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</si>
  <si>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</si>
  <si>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</si>
  <si>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</si>
  <si>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</si>
  <si>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</si>
  <si>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</si>
  <si>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</si>
  <si>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</si>
  <si>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</si>
  <si>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</si>
  <si>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</si>
  <si>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</si>
  <si>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</si>
  <si>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</si>
  <si>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</si>
  <si>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</si>
  <si>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</si>
  <si>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</si>
  <si>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</si>
  <si>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</si>
  <si>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</si>
  <si>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</si>
  <si>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</si>
  <si>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</si>
  <si>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</si>
  <si>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</si>
  <si>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</si>
  <si>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</si>
  <si>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</si>
  <si>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</si>
  <si>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</si>
  <si>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</si>
  <si>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</si>
  <si>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</si>
  <si>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</si>
  <si>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</si>
  <si>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</si>
  <si>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</si>
  <si>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</si>
  <si>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</si>
  <si>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</si>
  <si>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</si>
  <si>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</si>
  <si>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</si>
  <si>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</si>
  <si>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</si>
  <si>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</si>
  <si>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</si>
  <si>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</si>
  <si>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</si>
  <si>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</si>
  <si>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</si>
  <si>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</si>
  <si>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</si>
  <si>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</si>
  <si>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</si>
  <si>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</si>
  <si>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</si>
  <si>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</si>
  <si>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</si>
  <si>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</si>
  <si>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</si>
  <si>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</si>
  <si>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</si>
  <si>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</si>
  <si>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</si>
  <si>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</si>
  <si>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</si>
  <si>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</si>
  <si>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</si>
  <si>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</si>
  <si>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</si>
  <si>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</si>
  <si>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</si>
  <si>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</si>
  <si>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</si>
  <si>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</si>
  <si>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</si>
  <si>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</si>
  <si>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</si>
  <si>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</si>
  <si>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</si>
  <si>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</si>
  <si>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</si>
  <si>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</si>
  <si>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</si>
  <si>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</si>
  <si>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</si>
  <si>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</si>
  <si>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</si>
  <si>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</si>
  <si>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</si>
  <si>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</si>
  <si>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</si>
  <si>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</si>
  <si>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</si>
  <si>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</si>
  <si>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</si>
  <si>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</si>
  <si>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</si>
  <si>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</si>
  <si>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</si>
  <si>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</si>
  <si>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</si>
  <si>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</si>
  <si>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</si>
  <si>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Diligencias penales urgentes. U.E.</t>
  </si>
  <si>
    <t>Población definitiva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</si>
</sst>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1047751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1027780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59" t="s">
        <v>129</v>
      </c>
      <c r="D9" s="59"/>
      <c r="E9" s="73"/>
      <c r="F9" s="66" t="s">
        <v>128</v>
      </c>
      <c r="G9" s="59"/>
      <c r="H9" s="73"/>
      <c r="I9" s="66" t="s">
        <v>131</v>
      </c>
      <c r="J9" s="59"/>
      <c r="K9" s="73"/>
    </row>
    <row r="10" spans="2:11" ht="42" customHeight="1" thickBot="1" x14ac:dyDescent="0.25">
      <c r="B10" s="11"/>
      <c r="C10" s="16" t="s">
        <v>132</v>
      </c>
      <c r="D10" s="17" t="s">
        <v>133</v>
      </c>
      <c r="E10" s="17" t="s">
        <v>52</v>
      </c>
      <c r="F10" s="17" t="s">
        <v>132</v>
      </c>
      <c r="G10" s="17" t="s">
        <v>133</v>
      </c>
      <c r="H10" s="17" t="s">
        <v>52</v>
      </c>
      <c r="I10" s="17" t="s">
        <v>132</v>
      </c>
      <c r="J10" s="17" t="s">
        <v>133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2</v>
      </c>
      <c r="D11" s="18">
        <v>0</v>
      </c>
      <c r="E11" s="18">
        <v>2</v>
      </c>
      <c r="F11" s="18">
        <v>13</v>
      </c>
      <c r="G11" s="18">
        <v>0</v>
      </c>
      <c r="H11" s="18">
        <v>13</v>
      </c>
      <c r="I11" s="18">
        <v>15</v>
      </c>
      <c r="J11" s="18">
        <v>0</v>
      </c>
      <c r="K11" s="18">
        <v>15</v>
      </c>
    </row>
    <row r="12" spans="2:11" ht="20.100000000000001" customHeight="1" thickBot="1" x14ac:dyDescent="0.25">
      <c r="B12" s="4" t="s">
        <v>23</v>
      </c>
      <c r="C12" s="19">
        <v>0</v>
      </c>
      <c r="D12" s="19">
        <v>1</v>
      </c>
      <c r="E12" s="19">
        <v>1</v>
      </c>
      <c r="F12" s="19">
        <v>2</v>
      </c>
      <c r="G12" s="19">
        <v>0</v>
      </c>
      <c r="H12" s="19">
        <v>2</v>
      </c>
      <c r="I12" s="19">
        <v>2</v>
      </c>
      <c r="J12" s="19">
        <v>1</v>
      </c>
      <c r="K12" s="19">
        <v>3</v>
      </c>
    </row>
    <row r="13" spans="2:11" ht="20.100000000000001" customHeight="1" thickBot="1" x14ac:dyDescent="0.25">
      <c r="B13" s="4" t="s">
        <v>24</v>
      </c>
      <c r="C13" s="19">
        <v>1</v>
      </c>
      <c r="D13" s="19">
        <v>0</v>
      </c>
      <c r="E13" s="19">
        <v>1</v>
      </c>
      <c r="F13" s="19">
        <v>0</v>
      </c>
      <c r="G13" s="19">
        <v>4</v>
      </c>
      <c r="H13" s="19">
        <v>4</v>
      </c>
      <c r="I13" s="19">
        <v>1</v>
      </c>
      <c r="J13" s="19">
        <v>4</v>
      </c>
      <c r="K13" s="19">
        <v>5</v>
      </c>
    </row>
    <row r="14" spans="2:11" ht="20.100000000000001" customHeight="1" thickBot="1" x14ac:dyDescent="0.25">
      <c r="B14" s="4" t="s">
        <v>25</v>
      </c>
      <c r="C14" s="19">
        <v>1</v>
      </c>
      <c r="D14" s="19">
        <v>0</v>
      </c>
      <c r="E14" s="19">
        <v>1</v>
      </c>
      <c r="F14" s="19">
        <v>2</v>
      </c>
      <c r="G14" s="19">
        <v>0</v>
      </c>
      <c r="H14" s="19">
        <v>2</v>
      </c>
      <c r="I14" s="19">
        <v>3</v>
      </c>
      <c r="J14" s="19">
        <v>0</v>
      </c>
      <c r="K14" s="19">
        <v>3</v>
      </c>
    </row>
    <row r="15" spans="2:11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  <c r="F15" s="19">
        <v>5</v>
      </c>
      <c r="G15" s="19">
        <v>0</v>
      </c>
      <c r="H15" s="19">
        <v>5</v>
      </c>
      <c r="I15" s="19">
        <v>5</v>
      </c>
      <c r="J15" s="19">
        <v>0</v>
      </c>
      <c r="K15" s="19">
        <v>5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1</v>
      </c>
      <c r="G16" s="19">
        <v>0</v>
      </c>
      <c r="H16" s="19">
        <v>1</v>
      </c>
      <c r="I16" s="19">
        <v>1</v>
      </c>
      <c r="J16" s="19">
        <v>0</v>
      </c>
      <c r="K16" s="19">
        <v>1</v>
      </c>
    </row>
    <row r="17" spans="2:11" ht="20.100000000000001" customHeight="1" thickBot="1" x14ac:dyDescent="0.25">
      <c r="B17" s="4" t="s">
        <v>28</v>
      </c>
      <c r="C17" s="19">
        <v>2</v>
      </c>
      <c r="D17" s="19">
        <v>0</v>
      </c>
      <c r="E17" s="19">
        <v>2</v>
      </c>
      <c r="F17" s="19">
        <v>1</v>
      </c>
      <c r="G17" s="19">
        <v>0</v>
      </c>
      <c r="H17" s="19">
        <v>1</v>
      </c>
      <c r="I17" s="19">
        <v>3</v>
      </c>
      <c r="J17" s="19">
        <v>0</v>
      </c>
      <c r="K17" s="19">
        <v>3</v>
      </c>
    </row>
    <row r="18" spans="2:11" ht="20.100000000000001" customHeight="1" thickBot="1" x14ac:dyDescent="0.25">
      <c r="B18" s="4" t="s">
        <v>29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2:11" ht="20.100000000000001" customHeight="1" thickBot="1" x14ac:dyDescent="0.25">
      <c r="B19" s="4" t="s">
        <v>30</v>
      </c>
      <c r="C19" s="19">
        <v>13</v>
      </c>
      <c r="D19" s="19">
        <v>1</v>
      </c>
      <c r="E19" s="19">
        <v>14</v>
      </c>
      <c r="F19" s="19">
        <v>30</v>
      </c>
      <c r="G19" s="19">
        <v>20</v>
      </c>
      <c r="H19" s="19">
        <v>50</v>
      </c>
      <c r="I19" s="19">
        <v>43</v>
      </c>
      <c r="J19" s="19">
        <v>21</v>
      </c>
      <c r="K19" s="19">
        <v>64</v>
      </c>
    </row>
    <row r="20" spans="2:11" ht="20.100000000000001" customHeight="1" thickBot="1" x14ac:dyDescent="0.25">
      <c r="B20" s="4" t="s">
        <v>31</v>
      </c>
      <c r="C20" s="19">
        <v>10</v>
      </c>
      <c r="D20" s="19">
        <v>0</v>
      </c>
      <c r="E20" s="19">
        <v>10</v>
      </c>
      <c r="F20" s="19">
        <v>8</v>
      </c>
      <c r="G20" s="19">
        <v>2</v>
      </c>
      <c r="H20" s="19">
        <v>10</v>
      </c>
      <c r="I20" s="19">
        <v>18</v>
      </c>
      <c r="J20" s="19">
        <v>2</v>
      </c>
      <c r="K20" s="19">
        <v>20</v>
      </c>
    </row>
    <row r="21" spans="2:11" ht="20.100000000000001" customHeight="1" thickBot="1" x14ac:dyDescent="0.25">
      <c r="B21" s="4" t="s">
        <v>32</v>
      </c>
      <c r="C21" s="19">
        <v>1</v>
      </c>
      <c r="D21" s="19">
        <v>0</v>
      </c>
      <c r="E21" s="19">
        <v>1</v>
      </c>
      <c r="F21" s="19">
        <v>2</v>
      </c>
      <c r="G21" s="19">
        <v>0</v>
      </c>
      <c r="H21" s="19">
        <v>2</v>
      </c>
      <c r="I21" s="19">
        <v>3</v>
      </c>
      <c r="J21" s="19">
        <v>0</v>
      </c>
      <c r="K21" s="19">
        <v>3</v>
      </c>
    </row>
    <row r="22" spans="2:11" ht="20.100000000000001" customHeight="1" thickBot="1" x14ac:dyDescent="0.25">
      <c r="B22" s="4" t="s">
        <v>33</v>
      </c>
      <c r="C22" s="19">
        <v>2</v>
      </c>
      <c r="D22" s="19">
        <v>0</v>
      </c>
      <c r="E22" s="19">
        <v>2</v>
      </c>
      <c r="F22" s="19">
        <v>3</v>
      </c>
      <c r="G22" s="19">
        <v>0</v>
      </c>
      <c r="H22" s="19">
        <v>3</v>
      </c>
      <c r="I22" s="19">
        <v>5</v>
      </c>
      <c r="J22" s="19">
        <v>0</v>
      </c>
      <c r="K22" s="19">
        <v>5</v>
      </c>
    </row>
    <row r="23" spans="2:11" ht="20.100000000000001" customHeight="1" thickBot="1" x14ac:dyDescent="0.25">
      <c r="B23" s="4" t="s">
        <v>34</v>
      </c>
      <c r="C23" s="19">
        <v>4</v>
      </c>
      <c r="D23" s="19">
        <v>0</v>
      </c>
      <c r="E23" s="19">
        <v>4</v>
      </c>
      <c r="F23" s="19">
        <v>5</v>
      </c>
      <c r="G23" s="19">
        <v>6</v>
      </c>
      <c r="H23" s="19">
        <v>11</v>
      </c>
      <c r="I23" s="19">
        <v>9</v>
      </c>
      <c r="J23" s="19">
        <v>6</v>
      </c>
      <c r="K23" s="19">
        <v>15</v>
      </c>
    </row>
    <row r="24" spans="2:11" ht="20.100000000000001" customHeight="1" thickBot="1" x14ac:dyDescent="0.25">
      <c r="B24" s="4" t="s">
        <v>35</v>
      </c>
      <c r="C24" s="19">
        <v>2</v>
      </c>
      <c r="D24" s="19">
        <v>0</v>
      </c>
      <c r="E24" s="19">
        <v>2</v>
      </c>
      <c r="F24" s="19">
        <v>2</v>
      </c>
      <c r="G24" s="19">
        <v>1</v>
      </c>
      <c r="H24" s="19">
        <v>3</v>
      </c>
      <c r="I24" s="19">
        <v>4</v>
      </c>
      <c r="J24" s="19">
        <v>1</v>
      </c>
      <c r="K24" s="19">
        <v>5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3</v>
      </c>
      <c r="G25" s="19">
        <v>0</v>
      </c>
      <c r="H25" s="19">
        <v>3</v>
      </c>
      <c r="I25" s="19">
        <v>3</v>
      </c>
      <c r="J25" s="19">
        <v>0</v>
      </c>
      <c r="K25" s="19">
        <v>3</v>
      </c>
    </row>
    <row r="26" spans="2:11" ht="20.100000000000001" customHeight="1" thickBot="1" x14ac:dyDescent="0.25">
      <c r="B26" s="5" t="s">
        <v>37</v>
      </c>
      <c r="C26" s="19">
        <v>2</v>
      </c>
      <c r="D26" s="19">
        <v>0</v>
      </c>
      <c r="E26" s="19">
        <v>2</v>
      </c>
      <c r="F26" s="19">
        <v>0</v>
      </c>
      <c r="G26" s="19">
        <v>0</v>
      </c>
      <c r="H26" s="19">
        <v>0</v>
      </c>
      <c r="I26" s="19">
        <v>2</v>
      </c>
      <c r="J26" s="19">
        <v>0</v>
      </c>
      <c r="K26" s="19">
        <v>2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2:11" ht="20.100000000000001" customHeight="1" thickBot="1" x14ac:dyDescent="0.25">
      <c r="B28" s="7" t="s">
        <v>39</v>
      </c>
      <c r="C28" s="9">
        <f>SUM(C11:C27)</f>
        <v>40</v>
      </c>
      <c r="D28" s="9">
        <f t="shared" ref="D28:K28" si="0">SUM(D11:D27)</f>
        <v>2</v>
      </c>
      <c r="E28" s="9">
        <f t="shared" si="0"/>
        <v>42</v>
      </c>
      <c r="F28" s="9">
        <f t="shared" si="0"/>
        <v>77</v>
      </c>
      <c r="G28" s="9">
        <f t="shared" si="0"/>
        <v>33</v>
      </c>
      <c r="H28" s="9">
        <f t="shared" si="0"/>
        <v>110</v>
      </c>
      <c r="I28" s="9">
        <f t="shared" si="0"/>
        <v>117</v>
      </c>
      <c r="J28" s="9">
        <f t="shared" si="0"/>
        <v>35</v>
      </c>
      <c r="K28" s="9">
        <f t="shared" si="0"/>
        <v>152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23.25" customHeight="1" x14ac:dyDescent="0.2"/>
    <row r="8" spans="2:5" ht="14.25" customHeight="1" x14ac:dyDescent="0.2"/>
    <row r="9" spans="2:5" ht="32.25" customHeight="1" x14ac:dyDescent="0.2">
      <c r="B9" s="14"/>
      <c r="C9" s="77" t="s">
        <v>134</v>
      </c>
      <c r="D9" s="77"/>
      <c r="E9" s="77"/>
    </row>
    <row r="10" spans="2:5" ht="42.75" customHeight="1" thickBot="1" x14ac:dyDescent="0.25">
      <c r="B10" s="11"/>
      <c r="C10" s="21" t="s">
        <v>129</v>
      </c>
      <c r="D10" s="21" t="s">
        <v>128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4</v>
      </c>
      <c r="D11" s="18">
        <v>2</v>
      </c>
      <c r="E11" s="18">
        <v>6</v>
      </c>
    </row>
    <row r="12" spans="2:5" ht="20.100000000000001" customHeight="1" thickBot="1" x14ac:dyDescent="0.25">
      <c r="B12" s="4" t="s">
        <v>23</v>
      </c>
      <c r="C12" s="19">
        <v>1</v>
      </c>
      <c r="D12" s="19">
        <v>0</v>
      </c>
      <c r="E12" s="19">
        <v>1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25</v>
      </c>
      <c r="C14" s="19">
        <v>1</v>
      </c>
      <c r="D14" s="19">
        <v>0</v>
      </c>
      <c r="E14" s="19">
        <v>1</v>
      </c>
    </row>
    <row r="15" spans="2:5" ht="20.100000000000001" customHeight="1" thickBot="1" x14ac:dyDescent="0.25">
      <c r="B15" s="4" t="s">
        <v>26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28</v>
      </c>
      <c r="C17" s="19">
        <v>0</v>
      </c>
      <c r="D17" s="19">
        <v>0</v>
      </c>
      <c r="E17" s="19">
        <v>0</v>
      </c>
    </row>
    <row r="18" spans="2:5" ht="20.100000000000001" customHeight="1" thickBot="1" x14ac:dyDescent="0.25">
      <c r="B18" s="4" t="s">
        <v>29</v>
      </c>
      <c r="C18" s="19">
        <v>0</v>
      </c>
      <c r="D18" s="19">
        <v>0</v>
      </c>
      <c r="E18" s="19">
        <v>0</v>
      </c>
    </row>
    <row r="19" spans="2:5" ht="20.100000000000001" customHeight="1" thickBot="1" x14ac:dyDescent="0.25">
      <c r="B19" s="4" t="s">
        <v>30</v>
      </c>
      <c r="C19" s="19">
        <v>2</v>
      </c>
      <c r="D19" s="19">
        <v>6</v>
      </c>
      <c r="E19" s="19">
        <v>8</v>
      </c>
    </row>
    <row r="20" spans="2:5" ht="20.100000000000001" customHeight="1" thickBot="1" x14ac:dyDescent="0.25">
      <c r="B20" s="4" t="s">
        <v>31</v>
      </c>
      <c r="C20" s="19">
        <v>5</v>
      </c>
      <c r="D20" s="19">
        <v>7</v>
      </c>
      <c r="E20" s="19">
        <v>12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0</v>
      </c>
      <c r="D22" s="19">
        <v>0</v>
      </c>
      <c r="E22" s="19">
        <v>0</v>
      </c>
    </row>
    <row r="23" spans="2:5" ht="20.100000000000001" customHeight="1" thickBot="1" x14ac:dyDescent="0.25">
      <c r="B23" s="4" t="s">
        <v>34</v>
      </c>
      <c r="C23" s="19">
        <v>0</v>
      </c>
      <c r="D23" s="19">
        <v>3</v>
      </c>
      <c r="E23" s="19">
        <v>3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</row>
    <row r="28" spans="2:5" ht="20.100000000000001" customHeight="1" thickBot="1" x14ac:dyDescent="0.25">
      <c r="B28" s="7" t="s">
        <v>39</v>
      </c>
      <c r="C28" s="9">
        <f>SUM(C11:C27)</f>
        <v>13</v>
      </c>
      <c r="D28" s="9">
        <f>SUM(D11:D27)</f>
        <v>18</v>
      </c>
      <c r="E28" s="9">
        <f>SUM(E11:E27)</f>
        <v>31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7" t="s">
        <v>135</v>
      </c>
      <c r="D12" s="77"/>
      <c r="E12" s="77"/>
      <c r="F12" s="77"/>
      <c r="G12" s="77"/>
      <c r="H12" s="77" t="s">
        <v>136</v>
      </c>
      <c r="I12" s="77"/>
      <c r="J12" s="77"/>
      <c r="K12" s="77"/>
      <c r="L12" s="77"/>
      <c r="M12" s="77" t="s">
        <v>137</v>
      </c>
      <c r="N12" s="77"/>
      <c r="O12" s="77"/>
      <c r="P12" s="77"/>
      <c r="Q12" s="77"/>
      <c r="R12" s="77" t="s">
        <v>138</v>
      </c>
      <c r="S12" s="77"/>
      <c r="T12" s="77"/>
      <c r="U12" s="77"/>
      <c r="V12" s="77"/>
      <c r="W12" s="77" t="s">
        <v>139</v>
      </c>
      <c r="X12" s="77"/>
      <c r="Y12" s="77"/>
      <c r="Z12" s="77"/>
      <c r="AA12" s="77"/>
      <c r="AB12" s="77" t="s">
        <v>52</v>
      </c>
      <c r="AC12" s="77"/>
      <c r="AD12" s="77"/>
      <c r="AE12" s="77"/>
      <c r="AF12" s="77"/>
    </row>
    <row r="13" spans="2:32" ht="28.5" customHeight="1" x14ac:dyDescent="0.2">
      <c r="B13" s="23"/>
      <c r="C13" s="78" t="s">
        <v>77</v>
      </c>
      <c r="D13" s="78" t="s">
        <v>140</v>
      </c>
      <c r="E13" s="78"/>
      <c r="F13" s="78"/>
      <c r="G13" s="78" t="s">
        <v>141</v>
      </c>
      <c r="H13" s="78" t="s">
        <v>77</v>
      </c>
      <c r="I13" s="78" t="s">
        <v>140</v>
      </c>
      <c r="J13" s="78"/>
      <c r="K13" s="78"/>
      <c r="L13" s="78" t="s">
        <v>141</v>
      </c>
      <c r="M13" s="78" t="s">
        <v>77</v>
      </c>
      <c r="N13" s="78" t="s">
        <v>140</v>
      </c>
      <c r="O13" s="78"/>
      <c r="P13" s="78"/>
      <c r="Q13" s="78" t="s">
        <v>141</v>
      </c>
      <c r="R13" s="78" t="s">
        <v>77</v>
      </c>
      <c r="S13" s="78" t="s">
        <v>140</v>
      </c>
      <c r="T13" s="78"/>
      <c r="U13" s="78"/>
      <c r="V13" s="78" t="s">
        <v>141</v>
      </c>
      <c r="W13" s="78" t="s">
        <v>77</v>
      </c>
      <c r="X13" s="78" t="s">
        <v>140</v>
      </c>
      <c r="Y13" s="78"/>
      <c r="Z13" s="78"/>
      <c r="AA13" s="78" t="s">
        <v>141</v>
      </c>
      <c r="AB13" s="78" t="s">
        <v>77</v>
      </c>
      <c r="AC13" s="78" t="s">
        <v>140</v>
      </c>
      <c r="AD13" s="78"/>
      <c r="AE13" s="78"/>
      <c r="AF13" s="78" t="s">
        <v>141</v>
      </c>
    </row>
    <row r="14" spans="2:32" ht="28.5" customHeight="1" thickBot="1" x14ac:dyDescent="0.25">
      <c r="B14" s="11"/>
      <c r="C14" s="78"/>
      <c r="D14" s="25" t="s">
        <v>142</v>
      </c>
      <c r="E14" s="25" t="s">
        <v>143</v>
      </c>
      <c r="F14" s="25" t="s">
        <v>144</v>
      </c>
      <c r="G14" s="78"/>
      <c r="H14" s="78"/>
      <c r="I14" s="25" t="s">
        <v>142</v>
      </c>
      <c r="J14" s="25" t="s">
        <v>143</v>
      </c>
      <c r="K14" s="25" t="s">
        <v>144</v>
      </c>
      <c r="L14" s="78"/>
      <c r="M14" s="78"/>
      <c r="N14" s="25" t="s">
        <v>142</v>
      </c>
      <c r="O14" s="25" t="s">
        <v>143</v>
      </c>
      <c r="P14" s="25" t="s">
        <v>144</v>
      </c>
      <c r="Q14" s="78"/>
      <c r="R14" s="78"/>
      <c r="S14" s="25" t="s">
        <v>142</v>
      </c>
      <c r="T14" s="25" t="s">
        <v>143</v>
      </c>
      <c r="U14" s="25" t="s">
        <v>144</v>
      </c>
      <c r="V14" s="78"/>
      <c r="W14" s="78"/>
      <c r="X14" s="25" t="s">
        <v>142</v>
      </c>
      <c r="Y14" s="25" t="s">
        <v>143</v>
      </c>
      <c r="Z14" s="25" t="s">
        <v>144</v>
      </c>
      <c r="AA14" s="78"/>
      <c r="AB14" s="78"/>
      <c r="AC14" s="25" t="s">
        <v>142</v>
      </c>
      <c r="AD14" s="25" t="s">
        <v>143</v>
      </c>
      <c r="AE14" s="25" t="s">
        <v>144</v>
      </c>
      <c r="AF14" s="78"/>
    </row>
    <row r="15" spans="2:32" ht="20.100000000000001" customHeight="1" thickBot="1" x14ac:dyDescent="0.25">
      <c r="B15" s="3" t="s">
        <v>22</v>
      </c>
      <c r="C15" s="18">
        <v>1979</v>
      </c>
      <c r="D15" s="18">
        <v>25</v>
      </c>
      <c r="E15" s="18">
        <v>1479</v>
      </c>
      <c r="F15" s="18">
        <v>475</v>
      </c>
      <c r="G15" s="18">
        <v>0</v>
      </c>
      <c r="H15" s="18">
        <v>1</v>
      </c>
      <c r="I15" s="18">
        <v>0</v>
      </c>
      <c r="J15" s="18">
        <v>0</v>
      </c>
      <c r="K15" s="18">
        <v>1</v>
      </c>
      <c r="L15" s="18">
        <v>0</v>
      </c>
      <c r="M15" s="18">
        <v>132</v>
      </c>
      <c r="N15" s="18">
        <v>0</v>
      </c>
      <c r="O15" s="18">
        <v>126</v>
      </c>
      <c r="P15" s="18">
        <v>6</v>
      </c>
      <c r="Q15" s="18">
        <v>0</v>
      </c>
      <c r="R15" s="18">
        <v>29</v>
      </c>
      <c r="S15" s="18">
        <v>0</v>
      </c>
      <c r="T15" s="18">
        <v>29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2141</v>
      </c>
      <c r="AC15" s="18">
        <v>25</v>
      </c>
      <c r="AD15" s="18">
        <v>1634</v>
      </c>
      <c r="AE15" s="18">
        <v>482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192</v>
      </c>
      <c r="D16" s="19">
        <v>0</v>
      </c>
      <c r="E16" s="19">
        <v>162</v>
      </c>
      <c r="F16" s="19">
        <v>30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5</v>
      </c>
      <c r="N16" s="19">
        <v>0</v>
      </c>
      <c r="O16" s="19">
        <v>5</v>
      </c>
      <c r="P16" s="19">
        <v>0</v>
      </c>
      <c r="Q16" s="19">
        <v>0</v>
      </c>
      <c r="R16" s="19">
        <v>5</v>
      </c>
      <c r="S16" s="19">
        <v>0</v>
      </c>
      <c r="T16" s="19">
        <v>5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202</v>
      </c>
      <c r="AC16" s="19">
        <v>0</v>
      </c>
      <c r="AD16" s="19">
        <v>172</v>
      </c>
      <c r="AE16" s="19">
        <v>30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226</v>
      </c>
      <c r="D17" s="19">
        <v>0</v>
      </c>
      <c r="E17" s="19">
        <v>153</v>
      </c>
      <c r="F17" s="19">
        <v>73</v>
      </c>
      <c r="G17" s="19">
        <v>0</v>
      </c>
      <c r="H17" s="19">
        <v>1</v>
      </c>
      <c r="I17" s="19">
        <v>0</v>
      </c>
      <c r="J17" s="19">
        <v>1</v>
      </c>
      <c r="K17" s="19">
        <v>0</v>
      </c>
      <c r="L17" s="19">
        <v>0</v>
      </c>
      <c r="M17" s="19">
        <v>2</v>
      </c>
      <c r="N17" s="19">
        <v>0</v>
      </c>
      <c r="O17" s="19">
        <v>2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229</v>
      </c>
      <c r="AC17" s="19">
        <v>0</v>
      </c>
      <c r="AD17" s="19">
        <v>156</v>
      </c>
      <c r="AE17" s="19">
        <v>73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424</v>
      </c>
      <c r="D18" s="19">
        <v>2</v>
      </c>
      <c r="E18" s="19">
        <v>328</v>
      </c>
      <c r="F18" s="19">
        <v>94</v>
      </c>
      <c r="G18" s="19">
        <v>0</v>
      </c>
      <c r="H18" s="19">
        <v>6</v>
      </c>
      <c r="I18" s="19">
        <v>0</v>
      </c>
      <c r="J18" s="19">
        <v>1</v>
      </c>
      <c r="K18" s="19">
        <v>5</v>
      </c>
      <c r="L18" s="19">
        <v>0</v>
      </c>
      <c r="M18" s="19">
        <v>15</v>
      </c>
      <c r="N18" s="19">
        <v>0</v>
      </c>
      <c r="O18" s="19">
        <v>14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445</v>
      </c>
      <c r="AC18" s="19">
        <v>2</v>
      </c>
      <c r="AD18" s="19">
        <v>343</v>
      </c>
      <c r="AE18" s="19">
        <v>100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401</v>
      </c>
      <c r="D19" s="19">
        <v>0</v>
      </c>
      <c r="E19" s="19">
        <v>299</v>
      </c>
      <c r="F19" s="19">
        <v>102</v>
      </c>
      <c r="G19" s="19">
        <v>0</v>
      </c>
      <c r="H19" s="19">
        <v>2</v>
      </c>
      <c r="I19" s="19">
        <v>0</v>
      </c>
      <c r="J19" s="19">
        <v>2</v>
      </c>
      <c r="K19" s="19">
        <v>0</v>
      </c>
      <c r="L19" s="19">
        <v>0</v>
      </c>
      <c r="M19" s="19">
        <v>29</v>
      </c>
      <c r="N19" s="19">
        <v>0</v>
      </c>
      <c r="O19" s="19">
        <v>25</v>
      </c>
      <c r="P19" s="19">
        <v>4</v>
      </c>
      <c r="Q19" s="19">
        <v>0</v>
      </c>
      <c r="R19" s="19">
        <v>40</v>
      </c>
      <c r="S19" s="19">
        <v>0</v>
      </c>
      <c r="T19" s="19">
        <v>40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472</v>
      </c>
      <c r="AC19" s="19">
        <v>0</v>
      </c>
      <c r="AD19" s="19">
        <v>366</v>
      </c>
      <c r="AE19" s="19">
        <v>106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102</v>
      </c>
      <c r="D20" s="19">
        <v>0</v>
      </c>
      <c r="E20" s="19">
        <v>60</v>
      </c>
      <c r="F20" s="19">
        <v>42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1</v>
      </c>
      <c r="P20" s="19">
        <v>0</v>
      </c>
      <c r="Q20" s="19">
        <v>0</v>
      </c>
      <c r="R20" s="19">
        <v>6</v>
      </c>
      <c r="S20" s="19">
        <v>0</v>
      </c>
      <c r="T20" s="19">
        <v>6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109</v>
      </c>
      <c r="AC20" s="19">
        <v>0</v>
      </c>
      <c r="AD20" s="19">
        <v>67</v>
      </c>
      <c r="AE20" s="19">
        <v>42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428</v>
      </c>
      <c r="D21" s="19">
        <v>2</v>
      </c>
      <c r="E21" s="19">
        <v>307</v>
      </c>
      <c r="F21" s="19">
        <v>119</v>
      </c>
      <c r="G21" s="19">
        <v>0</v>
      </c>
      <c r="H21" s="19">
        <v>1</v>
      </c>
      <c r="I21" s="19">
        <v>0</v>
      </c>
      <c r="J21" s="19">
        <v>0</v>
      </c>
      <c r="K21" s="19">
        <v>1</v>
      </c>
      <c r="L21" s="19">
        <v>0</v>
      </c>
      <c r="M21" s="19">
        <v>29</v>
      </c>
      <c r="N21" s="19">
        <v>0</v>
      </c>
      <c r="O21" s="19">
        <v>26</v>
      </c>
      <c r="P21" s="19">
        <v>3</v>
      </c>
      <c r="Q21" s="19">
        <v>0</v>
      </c>
      <c r="R21" s="19">
        <v>1</v>
      </c>
      <c r="S21" s="19">
        <v>0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459</v>
      </c>
      <c r="AC21" s="19">
        <v>2</v>
      </c>
      <c r="AD21" s="19">
        <v>334</v>
      </c>
      <c r="AE21" s="19">
        <v>123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456</v>
      </c>
      <c r="D22" s="19">
        <v>3</v>
      </c>
      <c r="E22" s="19">
        <v>288</v>
      </c>
      <c r="F22" s="19">
        <v>165</v>
      </c>
      <c r="G22" s="19">
        <v>0</v>
      </c>
      <c r="H22" s="19">
        <v>1</v>
      </c>
      <c r="I22" s="19">
        <v>0</v>
      </c>
      <c r="J22" s="19">
        <v>0</v>
      </c>
      <c r="K22" s="19">
        <v>1</v>
      </c>
      <c r="L22" s="19">
        <v>0</v>
      </c>
      <c r="M22" s="19">
        <v>16</v>
      </c>
      <c r="N22" s="19">
        <v>0</v>
      </c>
      <c r="O22" s="19">
        <v>16</v>
      </c>
      <c r="P22" s="19">
        <v>0</v>
      </c>
      <c r="Q22" s="19">
        <v>0</v>
      </c>
      <c r="R22" s="19">
        <v>1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474</v>
      </c>
      <c r="AC22" s="19">
        <v>3</v>
      </c>
      <c r="AD22" s="19">
        <v>305</v>
      </c>
      <c r="AE22" s="19">
        <v>166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1447</v>
      </c>
      <c r="D23" s="19">
        <v>0</v>
      </c>
      <c r="E23" s="19">
        <v>687</v>
      </c>
      <c r="F23" s="19">
        <v>760</v>
      </c>
      <c r="G23" s="19">
        <v>0</v>
      </c>
      <c r="H23" s="19">
        <v>1</v>
      </c>
      <c r="I23" s="19">
        <v>0</v>
      </c>
      <c r="J23" s="19">
        <v>0</v>
      </c>
      <c r="K23" s="19">
        <v>1</v>
      </c>
      <c r="L23" s="19">
        <v>0</v>
      </c>
      <c r="M23" s="19">
        <v>24</v>
      </c>
      <c r="N23" s="19">
        <v>0</v>
      </c>
      <c r="O23" s="19">
        <v>14</v>
      </c>
      <c r="P23" s="19">
        <v>10</v>
      </c>
      <c r="Q23" s="19">
        <v>0</v>
      </c>
      <c r="R23" s="19">
        <v>1</v>
      </c>
      <c r="S23" s="19">
        <v>0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1473</v>
      </c>
      <c r="AC23" s="19">
        <v>0</v>
      </c>
      <c r="AD23" s="19">
        <v>702</v>
      </c>
      <c r="AE23" s="19">
        <v>771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1399</v>
      </c>
      <c r="D24" s="19">
        <v>13</v>
      </c>
      <c r="E24" s="19">
        <v>1113</v>
      </c>
      <c r="F24" s="19">
        <v>273</v>
      </c>
      <c r="G24" s="19">
        <v>0</v>
      </c>
      <c r="H24" s="19">
        <v>4</v>
      </c>
      <c r="I24" s="19">
        <v>0</v>
      </c>
      <c r="J24" s="19">
        <v>4</v>
      </c>
      <c r="K24" s="19">
        <v>0</v>
      </c>
      <c r="L24" s="19">
        <v>0</v>
      </c>
      <c r="M24" s="19">
        <v>41</v>
      </c>
      <c r="N24" s="19">
        <v>0</v>
      </c>
      <c r="O24" s="19">
        <v>38</v>
      </c>
      <c r="P24" s="19">
        <v>3</v>
      </c>
      <c r="Q24" s="19">
        <v>0</v>
      </c>
      <c r="R24" s="19">
        <v>14</v>
      </c>
      <c r="S24" s="19">
        <v>0</v>
      </c>
      <c r="T24" s="19">
        <v>14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1458</v>
      </c>
      <c r="AC24" s="19">
        <v>13</v>
      </c>
      <c r="AD24" s="19">
        <v>1169</v>
      </c>
      <c r="AE24" s="19">
        <v>276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189</v>
      </c>
      <c r="D25" s="19">
        <v>0</v>
      </c>
      <c r="E25" s="19">
        <v>132</v>
      </c>
      <c r="F25" s="19">
        <v>57</v>
      </c>
      <c r="G25" s="19">
        <v>0</v>
      </c>
      <c r="H25" s="19">
        <v>5</v>
      </c>
      <c r="I25" s="19">
        <v>0</v>
      </c>
      <c r="J25" s="19">
        <v>3</v>
      </c>
      <c r="K25" s="19">
        <v>2</v>
      </c>
      <c r="L25" s="19">
        <v>0</v>
      </c>
      <c r="M25" s="19">
        <v>8</v>
      </c>
      <c r="N25" s="19">
        <v>0</v>
      </c>
      <c r="O25" s="19">
        <v>8</v>
      </c>
      <c r="P25" s="19">
        <v>0</v>
      </c>
      <c r="Q25" s="19">
        <v>0</v>
      </c>
      <c r="R25" s="19">
        <v>2</v>
      </c>
      <c r="S25" s="19">
        <v>0</v>
      </c>
      <c r="T25" s="19">
        <v>2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204</v>
      </c>
      <c r="AC25" s="19">
        <v>0</v>
      </c>
      <c r="AD25" s="19">
        <v>145</v>
      </c>
      <c r="AE25" s="19">
        <v>59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442</v>
      </c>
      <c r="D26" s="19">
        <v>5</v>
      </c>
      <c r="E26" s="19">
        <v>271</v>
      </c>
      <c r="F26" s="19">
        <v>166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19</v>
      </c>
      <c r="N26" s="19">
        <v>0</v>
      </c>
      <c r="O26" s="19">
        <v>18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461</v>
      </c>
      <c r="AC26" s="19">
        <v>5</v>
      </c>
      <c r="AD26" s="19">
        <v>289</v>
      </c>
      <c r="AE26" s="19">
        <v>167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1502</v>
      </c>
      <c r="D27" s="19">
        <v>0</v>
      </c>
      <c r="E27" s="19">
        <v>648</v>
      </c>
      <c r="F27" s="19">
        <v>854</v>
      </c>
      <c r="G27" s="19">
        <v>0</v>
      </c>
      <c r="H27" s="19">
        <v>10</v>
      </c>
      <c r="I27" s="19">
        <v>0</v>
      </c>
      <c r="J27" s="19">
        <v>6</v>
      </c>
      <c r="K27" s="19">
        <v>4</v>
      </c>
      <c r="L27" s="19">
        <v>0</v>
      </c>
      <c r="M27" s="19">
        <v>38</v>
      </c>
      <c r="N27" s="19">
        <v>0</v>
      </c>
      <c r="O27" s="19">
        <v>35</v>
      </c>
      <c r="P27" s="19">
        <v>3</v>
      </c>
      <c r="Q27" s="19">
        <v>0</v>
      </c>
      <c r="R27" s="19">
        <v>19</v>
      </c>
      <c r="S27" s="19">
        <v>0</v>
      </c>
      <c r="T27" s="19">
        <v>12</v>
      </c>
      <c r="U27" s="19">
        <v>7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1569</v>
      </c>
      <c r="AC27" s="19">
        <v>0</v>
      </c>
      <c r="AD27" s="19">
        <v>701</v>
      </c>
      <c r="AE27" s="19">
        <v>868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419</v>
      </c>
      <c r="D28" s="19">
        <v>0</v>
      </c>
      <c r="E28" s="19">
        <v>321</v>
      </c>
      <c r="F28" s="19">
        <v>98</v>
      </c>
      <c r="G28" s="19">
        <v>0</v>
      </c>
      <c r="H28" s="19">
        <v>7</v>
      </c>
      <c r="I28" s="19">
        <v>0</v>
      </c>
      <c r="J28" s="19">
        <v>7</v>
      </c>
      <c r="K28" s="19">
        <v>0</v>
      </c>
      <c r="L28" s="19">
        <v>0</v>
      </c>
      <c r="M28" s="19">
        <v>35</v>
      </c>
      <c r="N28" s="19">
        <v>0</v>
      </c>
      <c r="O28" s="19">
        <v>27</v>
      </c>
      <c r="P28" s="19">
        <v>8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5</v>
      </c>
      <c r="X28" s="19">
        <v>0</v>
      </c>
      <c r="Y28" s="19">
        <v>5</v>
      </c>
      <c r="Z28" s="19">
        <v>0</v>
      </c>
      <c r="AA28" s="19">
        <v>0</v>
      </c>
      <c r="AB28" s="19">
        <v>466</v>
      </c>
      <c r="AC28" s="19">
        <v>0</v>
      </c>
      <c r="AD28" s="19">
        <v>360</v>
      </c>
      <c r="AE28" s="19">
        <v>106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134</v>
      </c>
      <c r="D29" s="19">
        <v>0</v>
      </c>
      <c r="E29" s="19">
        <v>107</v>
      </c>
      <c r="F29" s="19">
        <v>27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134</v>
      </c>
      <c r="AC29" s="19">
        <v>0</v>
      </c>
      <c r="AD29" s="19">
        <v>107</v>
      </c>
      <c r="AE29" s="19">
        <v>27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250</v>
      </c>
      <c r="D30" s="19">
        <v>0</v>
      </c>
      <c r="E30" s="19">
        <v>163</v>
      </c>
      <c r="F30" s="19">
        <v>87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</v>
      </c>
      <c r="N30" s="19">
        <v>0</v>
      </c>
      <c r="O30" s="19">
        <v>2</v>
      </c>
      <c r="P30" s="19">
        <v>0</v>
      </c>
      <c r="Q30" s="19">
        <v>0</v>
      </c>
      <c r="R30" s="19">
        <v>3</v>
      </c>
      <c r="S30" s="19">
        <v>0</v>
      </c>
      <c r="T30" s="19">
        <v>3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255</v>
      </c>
      <c r="AC30" s="19">
        <v>0</v>
      </c>
      <c r="AD30" s="19">
        <v>168</v>
      </c>
      <c r="AE30" s="19">
        <v>87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53</v>
      </c>
      <c r="D31" s="20">
        <v>0</v>
      </c>
      <c r="E31" s="20">
        <v>33</v>
      </c>
      <c r="F31" s="20">
        <v>20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53</v>
      </c>
      <c r="AC31" s="20">
        <v>0</v>
      </c>
      <c r="AD31" s="20">
        <v>33</v>
      </c>
      <c r="AE31" s="20">
        <v>20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10043</v>
      </c>
      <c r="D32" s="9">
        <f t="shared" ref="D32:AF32" si="0">SUM(D15:D31)</f>
        <v>50</v>
      </c>
      <c r="E32" s="9">
        <f t="shared" si="0"/>
        <v>6551</v>
      </c>
      <c r="F32" s="9">
        <f t="shared" si="0"/>
        <v>3442</v>
      </c>
      <c r="G32" s="9">
        <f t="shared" si="0"/>
        <v>0</v>
      </c>
      <c r="H32" s="9">
        <f t="shared" si="0"/>
        <v>39</v>
      </c>
      <c r="I32" s="9">
        <f t="shared" si="0"/>
        <v>0</v>
      </c>
      <c r="J32" s="9">
        <f t="shared" si="0"/>
        <v>24</v>
      </c>
      <c r="K32" s="9">
        <f t="shared" si="0"/>
        <v>15</v>
      </c>
      <c r="L32" s="9">
        <f t="shared" si="0"/>
        <v>0</v>
      </c>
      <c r="M32" s="9">
        <f t="shared" si="0"/>
        <v>396</v>
      </c>
      <c r="N32" s="9">
        <f t="shared" si="0"/>
        <v>0</v>
      </c>
      <c r="O32" s="9">
        <f t="shared" si="0"/>
        <v>357</v>
      </c>
      <c r="P32" s="9">
        <f t="shared" si="0"/>
        <v>39</v>
      </c>
      <c r="Q32" s="9">
        <f t="shared" si="0"/>
        <v>0</v>
      </c>
      <c r="R32" s="9">
        <f t="shared" si="0"/>
        <v>121</v>
      </c>
      <c r="S32" s="9">
        <f t="shared" si="0"/>
        <v>0</v>
      </c>
      <c r="T32" s="9">
        <f t="shared" si="0"/>
        <v>114</v>
      </c>
      <c r="U32" s="9">
        <f t="shared" si="0"/>
        <v>7</v>
      </c>
      <c r="V32" s="9">
        <f t="shared" si="0"/>
        <v>0</v>
      </c>
      <c r="W32" s="9">
        <f t="shared" si="0"/>
        <v>5</v>
      </c>
      <c r="X32" s="9">
        <f t="shared" si="0"/>
        <v>0</v>
      </c>
      <c r="Y32" s="9">
        <f t="shared" si="0"/>
        <v>5</v>
      </c>
      <c r="Z32" s="9">
        <f t="shared" si="0"/>
        <v>0</v>
      </c>
      <c r="AA32" s="9">
        <f t="shared" si="0"/>
        <v>0</v>
      </c>
      <c r="AB32" s="9">
        <f t="shared" si="0"/>
        <v>10604</v>
      </c>
      <c r="AC32" s="9">
        <f t="shared" si="0"/>
        <v>50</v>
      </c>
      <c r="AD32" s="9">
        <f t="shared" si="0"/>
        <v>7051</v>
      </c>
      <c r="AE32" s="9">
        <f t="shared" si="0"/>
        <v>3503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7" t="s">
        <v>77</v>
      </c>
      <c r="D12" s="77"/>
      <c r="E12" s="77"/>
      <c r="F12" s="77"/>
      <c r="G12" s="77"/>
      <c r="H12" s="77" t="s">
        <v>140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2:22" ht="25.5" customHeight="1" x14ac:dyDescent="0.2">
      <c r="B13" s="23"/>
      <c r="C13" s="77"/>
      <c r="D13" s="77"/>
      <c r="E13" s="77"/>
      <c r="F13" s="77"/>
      <c r="G13" s="77"/>
      <c r="H13" s="77" t="s">
        <v>142</v>
      </c>
      <c r="I13" s="77"/>
      <c r="J13" s="77"/>
      <c r="K13" s="77"/>
      <c r="L13" s="79"/>
      <c r="M13" s="77" t="s">
        <v>143</v>
      </c>
      <c r="N13" s="77"/>
      <c r="O13" s="77"/>
      <c r="P13" s="77"/>
      <c r="Q13" s="79"/>
      <c r="R13" s="77" t="s">
        <v>144</v>
      </c>
      <c r="S13" s="77"/>
      <c r="T13" s="77"/>
      <c r="U13" s="77"/>
      <c r="V13" s="79"/>
    </row>
    <row r="14" spans="2:22" ht="45" customHeight="1" x14ac:dyDescent="0.2">
      <c r="B14" s="23"/>
      <c r="C14" s="15" t="s">
        <v>135</v>
      </c>
      <c r="D14" s="15" t="s">
        <v>136</v>
      </c>
      <c r="E14" s="15" t="s">
        <v>145</v>
      </c>
      <c r="F14" s="15" t="s">
        <v>146</v>
      </c>
      <c r="G14" s="15" t="s">
        <v>139</v>
      </c>
      <c r="H14" s="15" t="s">
        <v>135</v>
      </c>
      <c r="I14" s="15" t="s">
        <v>136</v>
      </c>
      <c r="J14" s="15" t="s">
        <v>145</v>
      </c>
      <c r="K14" s="15" t="s">
        <v>146</v>
      </c>
      <c r="L14" s="15" t="s">
        <v>139</v>
      </c>
      <c r="M14" s="15" t="s">
        <v>135</v>
      </c>
      <c r="N14" s="15" t="s">
        <v>136</v>
      </c>
      <c r="O14" s="15" t="s">
        <v>145</v>
      </c>
      <c r="P14" s="15" t="s">
        <v>146</v>
      </c>
      <c r="Q14" s="15" t="s">
        <v>139</v>
      </c>
      <c r="R14" s="15" t="s">
        <v>135</v>
      </c>
      <c r="S14" s="15" t="s">
        <v>136</v>
      </c>
      <c r="T14" s="15" t="s">
        <v>145</v>
      </c>
      <c r="U14" s="15" t="s">
        <v>146</v>
      </c>
      <c r="V14" s="15" t="s">
        <v>139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0.92433442316674452</v>
      </c>
      <c r="D15" s="29">
        <f>IF('Órdenes según Instancia'!AB15=0,"-",('Órdenes según Instancia'!H15/'Órdenes según Instancia'!AB15))</f>
        <v>4.6707146193367583E-4</v>
      </c>
      <c r="E15" s="29">
        <f>IF('Órdenes según Instancia'!AB15=0,"-",('Órdenes según Instancia'!M15/'Órdenes según Instancia'!AB15))</f>
        <v>6.1653432975245212E-2</v>
      </c>
      <c r="F15" s="29">
        <f>IF('Órdenes según Instancia'!AB15=0,"-",('Órdenes según Instancia'!R15/'Órdenes según Instancia'!AB15))</f>
        <v>1.35450723960766E-2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1</v>
      </c>
      <c r="I15" s="29">
        <f>IF('Órdenes según Instancia'!AC15=0,"-",('Órdenes según Instancia'!I15/'Órdenes según Instancia'!AC15))</f>
        <v>0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0.90514075887392897</v>
      </c>
      <c r="N15" s="29">
        <f>IF('Órdenes según Instancia'!AD15=0,"-",('Órdenes según Instancia'!J15/'Órdenes según Instancia'!AD15))</f>
        <v>0</v>
      </c>
      <c r="O15" s="29">
        <f>IF('Órdenes según Instancia'!AD15=0,"-",('Órdenes según Instancia'!O15/'Órdenes según Instancia'!AD15))</f>
        <v>7.711138310893513E-2</v>
      </c>
      <c r="P15" s="29">
        <f>IF('Órdenes según Instancia'!AD15=0,"-",('Órdenes según Instancia'!T15/'Órdenes según Instancia'!AD15))</f>
        <v>1.7747858017135864E-2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0.98547717842323657</v>
      </c>
      <c r="S15" s="29">
        <f>IF('Órdenes según Instancia'!AE15=0,"-",('Órdenes según Instancia'!K15/'Órdenes según Instancia'!AE15))</f>
        <v>2.0746887966804979E-3</v>
      </c>
      <c r="T15" s="29">
        <f>IF('Órdenes según Instancia'!AE15=0,"-",('Órdenes según Instancia'!P15/'Órdenes según Instancia'!AE15))</f>
        <v>1.2448132780082987E-2</v>
      </c>
      <c r="U15" s="29">
        <f>IF('Órdenes según Instancia'!AE15=0,"-",('Órdenes según Instancia'!U15/('Órdenes según Instancia'!AE15)))</f>
        <v>0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0.95049504950495045</v>
      </c>
      <c r="D16" s="29">
        <f>IF('Órdenes según Instancia'!AB16=0,"-",('Órdenes según Instancia'!H16/'Órdenes según Instancia'!AB16))</f>
        <v>0</v>
      </c>
      <c r="E16" s="29">
        <f>IF('Órdenes según Instancia'!AB16=0,"-",('Órdenes según Instancia'!M16/'Órdenes según Instancia'!AB16))</f>
        <v>2.4752475247524754E-2</v>
      </c>
      <c r="F16" s="29">
        <f>IF('Órdenes según Instancia'!AB16=0,"-",('Órdenes según Instancia'!R16/'Órdenes según Instancia'!AB16))</f>
        <v>2.4752475247524754E-2</v>
      </c>
      <c r="G16" s="29">
        <f>IF('Órdenes según Instancia'!AB16=0,"-",('Órdenes según Instancia'!W16/'Órdenes según Instancia'!AB16))</f>
        <v>0</v>
      </c>
      <c r="H16" s="29" t="str">
        <f>IF('Órdenes según Instancia'!AC16=0,"-",('Órdenes según Instancia'!D16/'Órdenes según Instancia'!AC16))</f>
        <v>-</v>
      </c>
      <c r="I16" s="29" t="str">
        <f>IF('Órdenes según Instancia'!AC16=0,"-",('Órdenes según Instancia'!I16/'Órdenes según Instancia'!AC16))</f>
        <v>-</v>
      </c>
      <c r="J16" s="29" t="str">
        <f>IF('Órdenes según Instancia'!AC16=0,"-",('Órdenes según Instancia'!N16/'Órdenes según Instancia'!AC16))</f>
        <v>-</v>
      </c>
      <c r="K16" s="29" t="str">
        <f>IF('Órdenes según Instancia'!AC16=0,"-",('Órdenes según Instancia'!S16/'Órdenes según Instancia'!AC16))</f>
        <v>-</v>
      </c>
      <c r="L16" s="29" t="str">
        <f>IF('Órdenes según Instancia'!AC16=0,"-",('Órdenes según Instancia'!X16/'Órdenes según Instancia'!AC16))</f>
        <v>-</v>
      </c>
      <c r="M16" s="29">
        <f>IF('Órdenes según Instancia'!AD16=0,"-",('Órdenes según Instancia'!E16/'Órdenes según Instancia'!AD16))</f>
        <v>0.94186046511627908</v>
      </c>
      <c r="N16" s="29">
        <f>IF('Órdenes según Instancia'!AD16=0,"-",('Órdenes según Instancia'!J16/'Órdenes según Instancia'!AD16))</f>
        <v>0</v>
      </c>
      <c r="O16" s="29">
        <f>IF('Órdenes según Instancia'!AD16=0,"-",('Órdenes según Instancia'!O16/'Órdenes según Instancia'!AD16))</f>
        <v>2.9069767441860465E-2</v>
      </c>
      <c r="P16" s="29">
        <f>IF('Órdenes según Instancia'!AD16=0,"-",('Órdenes según Instancia'!T16/'Órdenes según Instancia'!AD16))</f>
        <v>2.9069767441860465E-2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1</v>
      </c>
      <c r="S16" s="29">
        <f>IF('Órdenes según Instancia'!AE16=0,"-",('Órdenes según Instancia'!K16/'Órdenes según Instancia'!AE16))</f>
        <v>0</v>
      </c>
      <c r="T16" s="29">
        <f>IF('Órdenes según Instancia'!AE16=0,"-",('Órdenes según Instancia'!P16/'Órdenes según Instancia'!AE16))</f>
        <v>0</v>
      </c>
      <c r="U16" s="29">
        <f>IF('Órdenes según Instancia'!AE16=0,"-",('Órdenes según Instancia'!U16/('Órdenes según Instancia'!AE16)))</f>
        <v>0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0.98689956331877726</v>
      </c>
      <c r="D17" s="29">
        <f>IF('Órdenes según Instancia'!AB17=0,"-",('Órdenes según Instancia'!H17/'Órdenes según Instancia'!AB17))</f>
        <v>4.3668122270742356E-3</v>
      </c>
      <c r="E17" s="29">
        <f>IF('Órdenes según Instancia'!AB17=0,"-",('Órdenes según Instancia'!M17/'Órdenes según Instancia'!AB17))</f>
        <v>8.7336244541484712E-3</v>
      </c>
      <c r="F17" s="29">
        <f>IF('Órdenes según Instancia'!AB17=0,"-",('Órdenes según Instancia'!R17/'Órdenes según Instancia'!AB17))</f>
        <v>0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0.98076923076923073</v>
      </c>
      <c r="N17" s="29">
        <f>IF('Órdenes según Instancia'!AD17=0,"-",('Órdenes según Instancia'!J17/'Órdenes según Instancia'!AD17))</f>
        <v>6.41025641025641E-3</v>
      </c>
      <c r="O17" s="29">
        <f>IF('Órdenes según Instancia'!AD17=0,"-",('Órdenes según Instancia'!O17/'Órdenes según Instancia'!AD17))</f>
        <v>1.282051282051282E-2</v>
      </c>
      <c r="P17" s="29">
        <f>IF('Órdenes según Instancia'!AD17=0,"-",('Órdenes según Instancia'!T17/'Órdenes según Instancia'!AD17))</f>
        <v>0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1</v>
      </c>
      <c r="S17" s="29">
        <f>IF('Órdenes según Instancia'!AE17=0,"-",('Órdenes según Instancia'!K17/'Órdenes según Instancia'!AE17))</f>
        <v>0</v>
      </c>
      <c r="T17" s="29">
        <f>IF('Órdenes según Instancia'!AE17=0,"-",('Órdenes según Instancia'!P17/'Órdenes según Instancia'!AE17))</f>
        <v>0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0.95280898876404496</v>
      </c>
      <c r="D18" s="29">
        <f>IF('Órdenes según Instancia'!AB18=0,"-",('Órdenes según Instancia'!H18/'Órdenes según Instancia'!AB18))</f>
        <v>1.3483146067415731E-2</v>
      </c>
      <c r="E18" s="29">
        <f>IF('Órdenes según Instancia'!AB18=0,"-",('Órdenes según Instancia'!M18/'Órdenes según Instancia'!AB18))</f>
        <v>3.3707865168539325E-2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>
        <f>IF('Órdenes según Instancia'!AC18=0,"-",('Órdenes según Instancia'!D18/'Órdenes según Instancia'!AC18))</f>
        <v>1</v>
      </c>
      <c r="I18" s="29">
        <f>IF('Órdenes según Instancia'!AC18=0,"-",('Órdenes según Instancia'!I18/'Órdenes según Instancia'!AC18))</f>
        <v>0</v>
      </c>
      <c r="J18" s="29">
        <f>IF('Órdenes según Instancia'!AC18=0,"-",('Órdenes según Instancia'!N18/'Órdenes según Instancia'!AC18))</f>
        <v>0</v>
      </c>
      <c r="K18" s="29">
        <f>IF('Órdenes según Instancia'!AC18=0,"-",('Órdenes según Instancia'!S18/'Órdenes según Instancia'!AC18))</f>
        <v>0</v>
      </c>
      <c r="L18" s="29">
        <f>IF('Órdenes según Instancia'!AC18=0,"-",('Órdenes según Instancia'!X18/'Órdenes según Instancia'!AC18))</f>
        <v>0</v>
      </c>
      <c r="M18" s="29">
        <f>IF('Órdenes según Instancia'!AD18=0,"-",('Órdenes según Instancia'!E18/'Órdenes según Instancia'!AD18))</f>
        <v>0.95626822157434399</v>
      </c>
      <c r="N18" s="29">
        <f>IF('Órdenes según Instancia'!AD18=0,"-",('Órdenes según Instancia'!J18/'Órdenes según Instancia'!AD18))</f>
        <v>2.9154518950437317E-3</v>
      </c>
      <c r="O18" s="29">
        <f>IF('Órdenes según Instancia'!AD18=0,"-",('Órdenes según Instancia'!O18/'Órdenes según Instancia'!AD18))</f>
        <v>4.0816326530612242E-2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0.94</v>
      </c>
      <c r="S18" s="29">
        <f>IF('Órdenes según Instancia'!AE18=0,"-",('Órdenes según Instancia'!K18/'Órdenes según Instancia'!AE18))</f>
        <v>0.05</v>
      </c>
      <c r="T18" s="29">
        <f>IF('Órdenes según Instancia'!AE18=0,"-",('Órdenes según Instancia'!P18/'Órdenes según Instancia'!AE18))</f>
        <v>0.01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0.84957627118644063</v>
      </c>
      <c r="D19" s="29">
        <f>IF('Órdenes según Instancia'!AB19=0,"-",('Órdenes según Instancia'!H19/'Órdenes según Instancia'!AB19))</f>
        <v>4.2372881355932203E-3</v>
      </c>
      <c r="E19" s="29">
        <f>IF('Órdenes según Instancia'!AB19=0,"-",('Órdenes según Instancia'!M19/'Órdenes según Instancia'!AB19))</f>
        <v>6.1440677966101698E-2</v>
      </c>
      <c r="F19" s="29">
        <f>IF('Órdenes según Instancia'!AB19=0,"-",('Órdenes según Instancia'!R19/'Órdenes según Instancia'!AB19))</f>
        <v>8.4745762711864403E-2</v>
      </c>
      <c r="G19" s="29">
        <f>IF('Órdenes según Instancia'!AB19=0,"-",('Órdenes según Instancia'!W19/'Órdenes según Instancia'!AB19))</f>
        <v>0</v>
      </c>
      <c r="H19" s="29" t="str">
        <f>IF('Órdenes según Instancia'!AC19=0,"-",('Órdenes según Instancia'!D19/'Órdenes según Instancia'!AC19))</f>
        <v>-</v>
      </c>
      <c r="I19" s="29" t="str">
        <f>IF('Órdenes según Instancia'!AC19=0,"-",('Órdenes según Instancia'!I19/'Órdenes según Instancia'!AC19))</f>
        <v>-</v>
      </c>
      <c r="J19" s="29" t="str">
        <f>IF('Órdenes según Instancia'!AC19=0,"-",('Órdenes según Instancia'!N19/'Órdenes según Instancia'!AC19))</f>
        <v>-</v>
      </c>
      <c r="K19" s="29" t="str">
        <f>IF('Órdenes según Instancia'!AC19=0,"-",('Órdenes según Instancia'!S19/'Órdenes según Instancia'!AC19))</f>
        <v>-</v>
      </c>
      <c r="L19" s="29" t="str">
        <f>IF('Órdenes según Instancia'!AC19=0,"-",('Órdenes según Instancia'!X19/'Órdenes según Instancia'!AC19))</f>
        <v>-</v>
      </c>
      <c r="M19" s="29">
        <f>IF('Órdenes según Instancia'!AD19=0,"-",('Órdenes según Instancia'!E19/'Órdenes según Instancia'!AD19))</f>
        <v>0.81693989071038253</v>
      </c>
      <c r="N19" s="29">
        <f>IF('Órdenes según Instancia'!AD19=0,"-",('Órdenes según Instancia'!J19/'Órdenes según Instancia'!AD19))</f>
        <v>5.4644808743169399E-3</v>
      </c>
      <c r="O19" s="29">
        <f>IF('Órdenes según Instancia'!AD19=0,"-",('Órdenes según Instancia'!O19/'Órdenes según Instancia'!AD19))</f>
        <v>6.8306010928961755E-2</v>
      </c>
      <c r="P19" s="29">
        <f>IF('Órdenes según Instancia'!AD19=0,"-",('Órdenes según Instancia'!T19/'Órdenes según Instancia'!AD19))</f>
        <v>0.10928961748633879</v>
      </c>
      <c r="Q19" s="29">
        <f>IF('Órdenes según Instancia'!AD19=0,"-",('Órdenes según Instancia'!Y19/'Órdenes según Instancia'!AD19))</f>
        <v>0</v>
      </c>
      <c r="R19" s="29">
        <f>IF('Órdenes según Instancia'!AE19=0,"-",('Órdenes según Instancia'!F19/'Órdenes según Instancia'!AE19))</f>
        <v>0.96226415094339623</v>
      </c>
      <c r="S19" s="29">
        <f>IF('Órdenes según Instancia'!AE19=0,"-",('Órdenes según Instancia'!K19/'Órdenes según Instancia'!AE19))</f>
        <v>0</v>
      </c>
      <c r="T19" s="29">
        <f>IF('Órdenes según Instancia'!AE19=0,"-",('Órdenes según Instancia'!P19/'Órdenes según Instancia'!AE19))</f>
        <v>3.7735849056603772E-2</v>
      </c>
      <c r="U19" s="29">
        <f>IF('Órdenes según Instancia'!AE19=0,"-",('Órdenes según Instancia'!U19/('Órdenes según Instancia'!AE19)))</f>
        <v>0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0.93577981651376152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9.1743119266055051E-3</v>
      </c>
      <c r="F20" s="29">
        <f>IF('Órdenes según Instancia'!AB20=0,"-",('Órdenes según Instancia'!R20/'Órdenes según Instancia'!AB20))</f>
        <v>5.5045871559633031E-2</v>
      </c>
      <c r="G20" s="29">
        <f>IF('Órdenes según Instancia'!AB20=0,"-",('Órdenes según Instancia'!W20/'Órdenes según Instancia'!AB20))</f>
        <v>0</v>
      </c>
      <c r="H20" s="29" t="str">
        <f>IF('Órdenes según Instancia'!AC20=0,"-",('Órdenes según Instancia'!D20/'Órdenes según Instancia'!AC20))</f>
        <v>-</v>
      </c>
      <c r="I20" s="29" t="str">
        <f>IF('Órdenes según Instancia'!AC20=0,"-",('Órdenes según Instancia'!I20/'Órdenes según Instancia'!AC20))</f>
        <v>-</v>
      </c>
      <c r="J20" s="29" t="str">
        <f>IF('Órdenes según Instancia'!AC20=0,"-",('Órdenes según Instancia'!N20/'Órdenes según Instancia'!AC20))</f>
        <v>-</v>
      </c>
      <c r="K20" s="29" t="str">
        <f>IF('Órdenes según Instancia'!AC20=0,"-",('Órdenes según Instancia'!S20/'Órdenes según Instancia'!AC20))</f>
        <v>-</v>
      </c>
      <c r="L20" s="29" t="str">
        <f>IF('Órdenes según Instancia'!AC20=0,"-",('Órdenes según Instancia'!X20/'Órdenes según Instancia'!AC20))</f>
        <v>-</v>
      </c>
      <c r="M20" s="29">
        <f>IF('Órdenes según Instancia'!AD20=0,"-",('Órdenes según Instancia'!E20/'Órdenes según Instancia'!AD20))</f>
        <v>0.89552238805970152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1.4925373134328358E-2</v>
      </c>
      <c r="P20" s="29">
        <f>IF('Órdenes según Instancia'!AD20=0,"-",('Órdenes según Instancia'!T20/'Órdenes según Instancia'!AD20))</f>
        <v>8.9552238805970144E-2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0.93246187363834421</v>
      </c>
      <c r="D21" s="29">
        <f>IF('Órdenes según Instancia'!AB21=0,"-",('Órdenes según Instancia'!H21/'Órdenes según Instancia'!AB21))</f>
        <v>2.1786492374727671E-3</v>
      </c>
      <c r="E21" s="29">
        <f>IF('Órdenes según Instancia'!AB21=0,"-",('Órdenes según Instancia'!M21/'Órdenes según Instancia'!AB21))</f>
        <v>6.3180827886710242E-2</v>
      </c>
      <c r="F21" s="29">
        <f>IF('Órdenes según Instancia'!AB21=0,"-",('Órdenes según Instancia'!R21/'Órdenes según Instancia'!AB21))</f>
        <v>2.1786492374727671E-3</v>
      </c>
      <c r="G21" s="29">
        <f>IF('Órdenes según Instancia'!AB21=0,"-",('Órdenes según Instancia'!W21/'Órdenes según Instancia'!AB21))</f>
        <v>0</v>
      </c>
      <c r="H21" s="29">
        <f>IF('Órdenes según Instancia'!AC21=0,"-",('Órdenes según Instancia'!D21/'Órdenes según Instancia'!AC21))</f>
        <v>1</v>
      </c>
      <c r="I21" s="29">
        <f>IF('Órdenes según Instancia'!AC21=0,"-",('Órdenes según Instancia'!I21/'Órdenes según Instancia'!AC21))</f>
        <v>0</v>
      </c>
      <c r="J21" s="29">
        <f>IF('Órdenes según Instancia'!AC21=0,"-",('Órdenes según Instancia'!N21/'Órdenes según Instancia'!AC21))</f>
        <v>0</v>
      </c>
      <c r="K21" s="29">
        <f>IF('Órdenes según Instancia'!AC21=0,"-",('Órdenes según Instancia'!S21/'Órdenes según Instancia'!AC21))</f>
        <v>0</v>
      </c>
      <c r="L21" s="29">
        <f>IF('Órdenes según Instancia'!AC21=0,"-",('Órdenes según Instancia'!X21/'Órdenes según Instancia'!AC21))</f>
        <v>0</v>
      </c>
      <c r="M21" s="29">
        <f>IF('Órdenes según Instancia'!AD21=0,"-",('Órdenes según Instancia'!E21/'Órdenes según Instancia'!AD21))</f>
        <v>0.91916167664670656</v>
      </c>
      <c r="N21" s="29">
        <f>IF('Órdenes según Instancia'!AD21=0,"-",('Órdenes según Instancia'!J21/'Órdenes según Instancia'!AD21))</f>
        <v>0</v>
      </c>
      <c r="O21" s="29">
        <f>IF('Órdenes según Instancia'!AD21=0,"-",('Órdenes según Instancia'!O21/'Órdenes según Instancia'!AD21))</f>
        <v>7.7844311377245512E-2</v>
      </c>
      <c r="P21" s="29">
        <f>IF('Órdenes según Instancia'!AD21=0,"-",('Órdenes según Instancia'!T21/'Órdenes según Instancia'!AD21))</f>
        <v>2.9940119760479044E-3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0.96747967479674801</v>
      </c>
      <c r="S21" s="29">
        <f>IF('Órdenes según Instancia'!AE21=0,"-",('Órdenes según Instancia'!K21/'Órdenes según Instancia'!AE21))</f>
        <v>8.130081300813009E-3</v>
      </c>
      <c r="T21" s="29">
        <f>IF('Órdenes según Instancia'!AE21=0,"-",('Órdenes según Instancia'!P21/'Órdenes según Instancia'!AE21))</f>
        <v>2.4390243902439025E-2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0.96202531645569622</v>
      </c>
      <c r="D22" s="29">
        <f>IF('Órdenes según Instancia'!AB22=0,"-",('Órdenes según Instancia'!H22/'Órdenes según Instancia'!AB22))</f>
        <v>2.1097046413502108E-3</v>
      </c>
      <c r="E22" s="29">
        <f>IF('Órdenes según Instancia'!AB22=0,"-",('Órdenes según Instancia'!M22/'Órdenes según Instancia'!AB22))</f>
        <v>3.3755274261603373E-2</v>
      </c>
      <c r="F22" s="29">
        <f>IF('Órdenes según Instancia'!AB22=0,"-",('Órdenes según Instancia'!R22/'Órdenes según Instancia'!AB22))</f>
        <v>2.1097046413502108E-3</v>
      </c>
      <c r="G22" s="29">
        <f>IF('Órdenes según Instancia'!AB22=0,"-",('Órdenes según Instancia'!W22/'Órdenes según Instancia'!AB22))</f>
        <v>0</v>
      </c>
      <c r="H22" s="29">
        <f>IF('Órdenes según Instancia'!AC22=0,"-",('Órdenes según Instancia'!D22/'Órdenes según Instancia'!AC22))</f>
        <v>1</v>
      </c>
      <c r="I22" s="29">
        <f>IF('Órdenes según Instancia'!AC22=0,"-",('Órdenes según Instancia'!I22/'Órdenes según Instancia'!AC22))</f>
        <v>0</v>
      </c>
      <c r="J22" s="29">
        <f>IF('Órdenes según Instancia'!AC22=0,"-",('Órdenes según Instancia'!N22/'Órdenes según Instancia'!AC22))</f>
        <v>0</v>
      </c>
      <c r="K22" s="29">
        <f>IF('Órdenes según Instancia'!AC22=0,"-",('Órdenes según Instancia'!S22/'Órdenes según Instancia'!AC22))</f>
        <v>0</v>
      </c>
      <c r="L22" s="29">
        <f>IF('Órdenes según Instancia'!AC22=0,"-",('Órdenes según Instancia'!X22/'Órdenes según Instancia'!AC22))</f>
        <v>0</v>
      </c>
      <c r="M22" s="29">
        <f>IF('Órdenes según Instancia'!AD22=0,"-",('Órdenes según Instancia'!E22/'Órdenes según Instancia'!AD22))</f>
        <v>0.94426229508196724</v>
      </c>
      <c r="N22" s="29">
        <f>IF('Órdenes según Instancia'!AD22=0,"-",('Órdenes según Instancia'!J22/'Órdenes según Instancia'!AD22))</f>
        <v>0</v>
      </c>
      <c r="O22" s="29">
        <f>IF('Órdenes según Instancia'!AD22=0,"-",('Órdenes según Instancia'!O22/'Órdenes según Instancia'!AD22))</f>
        <v>5.2459016393442623E-2</v>
      </c>
      <c r="P22" s="29">
        <f>IF('Órdenes según Instancia'!AD22=0,"-",('Órdenes según Instancia'!T22/'Órdenes según Instancia'!AD22))</f>
        <v>3.2786885245901639E-3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0.99397590361445787</v>
      </c>
      <c r="S22" s="29">
        <f>IF('Órdenes según Instancia'!AE22=0,"-",('Órdenes según Instancia'!K22/'Órdenes según Instancia'!AE22))</f>
        <v>6.024096385542169E-3</v>
      </c>
      <c r="T22" s="29">
        <f>IF('Órdenes según Instancia'!AE22=0,"-",('Órdenes según Instancia'!P22/'Órdenes según Instancia'!AE22))</f>
        <v>0</v>
      </c>
      <c r="U22" s="29">
        <f>IF('Órdenes según Instancia'!AE22=0,"-",('Órdenes según Instancia'!U22/('Órdenes según Instancia'!AE22)))</f>
        <v>0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0.98234894772572978</v>
      </c>
      <c r="D23" s="29">
        <f>IF('Órdenes según Instancia'!AB23=0,"-",('Órdenes según Instancia'!H23/'Órdenes según Instancia'!AB23))</f>
        <v>6.7888662593346908E-4</v>
      </c>
      <c r="E23" s="29">
        <f>IF('Órdenes según Instancia'!AB23=0,"-",('Órdenes según Instancia'!M23/'Órdenes según Instancia'!AB23))</f>
        <v>1.6293279022403257E-2</v>
      </c>
      <c r="F23" s="29">
        <f>IF('Órdenes según Instancia'!AB23=0,"-",('Órdenes según Instancia'!R23/'Órdenes según Instancia'!AB23))</f>
        <v>6.7888662593346908E-4</v>
      </c>
      <c r="G23" s="29">
        <f>IF('Órdenes según Instancia'!AB23=0,"-",('Órdenes según Instancia'!W23/'Órdenes según Instancia'!AB23))</f>
        <v>0</v>
      </c>
      <c r="H23" s="29" t="str">
        <f>IF('Órdenes según Instancia'!AC23=0,"-",('Órdenes según Instancia'!D23/'Órdenes según Instancia'!AC23))</f>
        <v>-</v>
      </c>
      <c r="I23" s="29" t="str">
        <f>IF('Órdenes según Instancia'!AC23=0,"-",('Órdenes según Instancia'!I23/'Órdenes según Instancia'!AC23))</f>
        <v>-</v>
      </c>
      <c r="J23" s="29" t="str">
        <f>IF('Órdenes según Instancia'!AC23=0,"-",('Órdenes según Instancia'!N23/'Órdenes según Instancia'!AC23))</f>
        <v>-</v>
      </c>
      <c r="K23" s="29" t="str">
        <f>IF('Órdenes según Instancia'!AC23=0,"-",('Órdenes según Instancia'!S23/'Órdenes según Instancia'!AC23))</f>
        <v>-</v>
      </c>
      <c r="L23" s="29" t="str">
        <f>IF('Órdenes según Instancia'!AC23=0,"-",('Órdenes según Instancia'!X23/'Órdenes según Instancia'!AC23))</f>
        <v>-</v>
      </c>
      <c r="M23" s="29">
        <f>IF('Órdenes según Instancia'!AD23=0,"-",('Órdenes según Instancia'!E23/'Órdenes según Instancia'!AD23))</f>
        <v>0.9786324786324786</v>
      </c>
      <c r="N23" s="29">
        <f>IF('Órdenes según Instancia'!AD23=0,"-",('Órdenes según Instancia'!J23/'Órdenes según Instancia'!AD23))</f>
        <v>0</v>
      </c>
      <c r="O23" s="29">
        <f>IF('Órdenes según Instancia'!AD23=0,"-",('Órdenes según Instancia'!O23/'Órdenes según Instancia'!AD23))</f>
        <v>1.9943019943019943E-2</v>
      </c>
      <c r="P23" s="29">
        <f>IF('Órdenes según Instancia'!AD23=0,"-",('Órdenes según Instancia'!T23/'Órdenes según Instancia'!AD23))</f>
        <v>1.4245014245014246E-3</v>
      </c>
      <c r="Q23" s="29">
        <f>IF('Órdenes según Instancia'!AD23=0,"-",('Órdenes según Instancia'!Y23/'Órdenes según Instancia'!AD23))</f>
        <v>0</v>
      </c>
      <c r="R23" s="29">
        <f>IF('Órdenes según Instancia'!AE23=0,"-",('Órdenes según Instancia'!F23/'Órdenes según Instancia'!AE23))</f>
        <v>0.9857328145265889</v>
      </c>
      <c r="S23" s="29">
        <f>IF('Órdenes según Instancia'!AE23=0,"-",('Órdenes según Instancia'!K23/'Órdenes según Instancia'!AE23))</f>
        <v>1.2970168612191958E-3</v>
      </c>
      <c r="T23" s="29">
        <f>IF('Órdenes según Instancia'!AE23=0,"-",('Órdenes según Instancia'!P23/'Órdenes según Instancia'!AE23))</f>
        <v>1.2970168612191959E-2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0.95953360768175588</v>
      </c>
      <c r="D24" s="29">
        <f>IF('Órdenes según Instancia'!AB24=0,"-",('Órdenes según Instancia'!H24/'Órdenes según Instancia'!AB24))</f>
        <v>2.7434842249657062E-3</v>
      </c>
      <c r="E24" s="29">
        <f>IF('Órdenes según Instancia'!AB24=0,"-",('Órdenes según Instancia'!M24/'Órdenes según Instancia'!AB24))</f>
        <v>2.8120713305898493E-2</v>
      </c>
      <c r="F24" s="29">
        <f>IF('Órdenes según Instancia'!AB24=0,"-",('Órdenes según Instancia'!R24/'Órdenes según Instancia'!AB24))</f>
        <v>9.6021947873799734E-3</v>
      </c>
      <c r="G24" s="29">
        <f>IF('Órdenes según Instancia'!AB24=0,"-",('Órdenes según Instancia'!W24/'Órdenes según Instancia'!AB24))</f>
        <v>0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0.95209580838323349</v>
      </c>
      <c r="N24" s="29">
        <f>IF('Órdenes según Instancia'!AD24=0,"-",('Órdenes según Instancia'!J24/'Órdenes según Instancia'!AD24))</f>
        <v>3.4217279726261761E-3</v>
      </c>
      <c r="O24" s="29">
        <f>IF('Órdenes según Instancia'!AD24=0,"-",('Órdenes según Instancia'!O24/'Órdenes según Instancia'!AD24))</f>
        <v>3.2506415739948676E-2</v>
      </c>
      <c r="P24" s="29">
        <f>IF('Órdenes según Instancia'!AD24=0,"-",('Órdenes según Instancia'!T24/'Órdenes según Instancia'!AD24))</f>
        <v>1.1976047904191617E-2</v>
      </c>
      <c r="Q24" s="29">
        <f>IF('Órdenes según Instancia'!AD24=0,"-",('Órdenes según Instancia'!Y24/'Órdenes según Instancia'!AD24))</f>
        <v>0</v>
      </c>
      <c r="R24" s="29">
        <f>IF('Órdenes según Instancia'!AE24=0,"-",('Órdenes según Instancia'!F24/'Órdenes según Instancia'!AE24))</f>
        <v>0.98913043478260865</v>
      </c>
      <c r="S24" s="29">
        <f>IF('Órdenes según Instancia'!AE24=0,"-",('Órdenes según Instancia'!K24/'Órdenes según Instancia'!AE24))</f>
        <v>0</v>
      </c>
      <c r="T24" s="29">
        <f>IF('Órdenes según Instancia'!AE24=0,"-",('Órdenes según Instancia'!P24/'Órdenes según Instancia'!AE24))</f>
        <v>1.0869565217391304E-2</v>
      </c>
      <c r="U24" s="29">
        <f>IF('Órdenes según Instancia'!AE24=0,"-",('Órdenes según Instancia'!U24/('Órdenes según Instancia'!AE24)))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0.92647058823529416</v>
      </c>
      <c r="D25" s="29">
        <f>IF('Órdenes según Instancia'!AB25=0,"-",('Órdenes según Instancia'!H25/'Órdenes según Instancia'!AB25))</f>
        <v>2.4509803921568627E-2</v>
      </c>
      <c r="E25" s="29">
        <f>IF('Órdenes según Instancia'!AB25=0,"-",('Órdenes según Instancia'!M25/'Órdenes según Instancia'!AB25))</f>
        <v>3.9215686274509803E-2</v>
      </c>
      <c r="F25" s="29">
        <f>IF('Órdenes según Instancia'!AB25=0,"-",('Órdenes según Instancia'!R25/'Órdenes según Instancia'!AB25))</f>
        <v>9.8039215686274508E-3</v>
      </c>
      <c r="G25" s="29">
        <f>IF('Órdenes según Instancia'!AB25=0,"-",('Órdenes según Instancia'!W25/'Órdenes según Instancia'!AB25))</f>
        <v>0</v>
      </c>
      <c r="H25" s="29" t="str">
        <f>IF('Órdenes según Instancia'!AC25=0,"-",('Órdenes según Instancia'!D25/'Órdenes según Instancia'!AC25))</f>
        <v>-</v>
      </c>
      <c r="I25" s="29" t="str">
        <f>IF('Órdenes según Instancia'!AC25=0,"-",('Órdenes según Instancia'!I25/'Órdenes según Instancia'!AC25))</f>
        <v>-</v>
      </c>
      <c r="J25" s="29" t="str">
        <f>IF('Órdenes según Instancia'!AC25=0,"-",('Órdenes según Instancia'!N25/'Órdenes según Instancia'!AC25))</f>
        <v>-</v>
      </c>
      <c r="K25" s="29" t="str">
        <f>IF('Órdenes según Instancia'!AC25=0,"-",('Órdenes según Instancia'!S25/'Órdenes según Instancia'!AC25))</f>
        <v>-</v>
      </c>
      <c r="L25" s="29" t="str">
        <f>IF('Órdenes según Instancia'!AC25=0,"-",('Órdenes según Instancia'!X25/'Órdenes según Instancia'!AC25))</f>
        <v>-</v>
      </c>
      <c r="M25" s="29">
        <f>IF('Órdenes según Instancia'!AD25=0,"-",('Órdenes según Instancia'!E25/'Órdenes según Instancia'!AD25))</f>
        <v>0.91034482758620694</v>
      </c>
      <c r="N25" s="29">
        <f>IF('Órdenes según Instancia'!AD25=0,"-",('Órdenes según Instancia'!J25/'Órdenes según Instancia'!AD25))</f>
        <v>2.0689655172413793E-2</v>
      </c>
      <c r="O25" s="29">
        <f>IF('Órdenes según Instancia'!AD25=0,"-",('Órdenes según Instancia'!O25/'Órdenes según Instancia'!AD25))</f>
        <v>5.5172413793103448E-2</v>
      </c>
      <c r="P25" s="29">
        <f>IF('Órdenes según Instancia'!AD25=0,"-",('Órdenes según Instancia'!T25/'Órdenes según Instancia'!AD25))</f>
        <v>1.3793103448275862E-2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0.96610169491525422</v>
      </c>
      <c r="S25" s="29">
        <f>IF('Órdenes según Instancia'!AE25=0,"-",('Órdenes según Instancia'!K25/'Órdenes según Instancia'!AE25))</f>
        <v>3.3898305084745763E-2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0.95878524945770061</v>
      </c>
      <c r="D26" s="29">
        <f>IF('Órdenes según Instancia'!AB26=0,"-",('Órdenes según Instancia'!H26/'Órdenes según Instancia'!AB26))</f>
        <v>0</v>
      </c>
      <c r="E26" s="29">
        <f>IF('Órdenes según Instancia'!AB26=0,"-",('Órdenes según Instancia'!M26/'Órdenes según Instancia'!AB26))</f>
        <v>4.1214750542299353E-2</v>
      </c>
      <c r="F26" s="29">
        <f>IF('Órdenes según Instancia'!AB26=0,"-",('Órdenes según Instancia'!R26/'Órdenes según Instancia'!AB26))</f>
        <v>0</v>
      </c>
      <c r="G26" s="29">
        <f>IF('Órdenes según Instancia'!AB26=0,"-",('Órdenes según Instancia'!W26/'Órdenes según Instancia'!AB26))</f>
        <v>0</v>
      </c>
      <c r="H26" s="29">
        <f>IF('Órdenes según Instancia'!AC26=0,"-",('Órdenes según Instancia'!D26/'Órdenes según Instancia'!AC26))</f>
        <v>1</v>
      </c>
      <c r="I26" s="29">
        <f>IF('Órdenes según Instancia'!AC26=0,"-",('Órdenes según Instancia'!I26/'Órdenes según Instancia'!AC26))</f>
        <v>0</v>
      </c>
      <c r="J26" s="29">
        <f>IF('Órdenes según Instancia'!AC26=0,"-",('Órdenes según Instancia'!N26/'Órdenes según Instancia'!AC26))</f>
        <v>0</v>
      </c>
      <c r="K26" s="29">
        <f>IF('Órdenes según Instancia'!AC26=0,"-",('Órdenes según Instancia'!S26/'Órdenes según Instancia'!AC26))</f>
        <v>0</v>
      </c>
      <c r="L26" s="29">
        <f>IF('Órdenes según Instancia'!AC26=0,"-",('Órdenes según Instancia'!X26/'Órdenes según Instancia'!AC26))</f>
        <v>0</v>
      </c>
      <c r="M26" s="29">
        <f>IF('Órdenes según Instancia'!AD26=0,"-",('Órdenes según Instancia'!E26/'Órdenes según Instancia'!AD26))</f>
        <v>0.93771626297577859</v>
      </c>
      <c r="N26" s="29">
        <f>IF('Órdenes según Instancia'!AD26=0,"-",('Órdenes según Instancia'!J26/'Órdenes según Instancia'!AD26))</f>
        <v>0</v>
      </c>
      <c r="O26" s="29">
        <f>IF('Órdenes según Instancia'!AD26=0,"-",('Órdenes según Instancia'!O26/'Órdenes según Instancia'!AD26))</f>
        <v>6.228373702422145E-2</v>
      </c>
      <c r="P26" s="29">
        <f>IF('Órdenes según Instancia'!AD26=0,"-",('Órdenes según Instancia'!T26/'Órdenes según Instancia'!AD26))</f>
        <v>0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0.99401197604790414</v>
      </c>
      <c r="S26" s="29">
        <f>IF('Órdenes según Instancia'!AE26=0,"-",('Órdenes según Instancia'!K26/'Órdenes según Instancia'!AE26))</f>
        <v>0</v>
      </c>
      <c r="T26" s="29">
        <f>IF('Órdenes según Instancia'!AE26=0,"-",('Órdenes según Instancia'!P26/'Órdenes según Instancia'!AE26))</f>
        <v>5.9880239520958087E-3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0.95729764181007015</v>
      </c>
      <c r="D27" s="29">
        <f>IF('Órdenes según Instancia'!AB27=0,"-",('Órdenes según Instancia'!H27/'Órdenes según Instancia'!AB27))</f>
        <v>6.3734862970044612E-3</v>
      </c>
      <c r="E27" s="29">
        <f>IF('Órdenes según Instancia'!AB27=0,"-",('Órdenes según Instancia'!M27/'Órdenes según Instancia'!AB27))</f>
        <v>2.4219247928616953E-2</v>
      </c>
      <c r="F27" s="29">
        <f>IF('Órdenes según Instancia'!AB27=0,"-",('Órdenes según Instancia'!R27/'Órdenes según Instancia'!AB27))</f>
        <v>1.2109623964308477E-2</v>
      </c>
      <c r="G27" s="29">
        <f>IF('Órdenes según Instancia'!AB27=0,"-",('Órdenes según Instancia'!W27/'Órdenes según Instancia'!AB27))</f>
        <v>0</v>
      </c>
      <c r="H27" s="29" t="str">
        <f>IF('Órdenes según Instancia'!AC27=0,"-",('Órdenes según Instancia'!D27/'Órdenes según Instancia'!AC27))</f>
        <v>-</v>
      </c>
      <c r="I27" s="29" t="str">
        <f>IF('Órdenes según Instancia'!AC27=0,"-",('Órdenes según Instancia'!I27/'Órdenes según Instancia'!AC27))</f>
        <v>-</v>
      </c>
      <c r="J27" s="29" t="str">
        <f>IF('Órdenes según Instancia'!AC27=0,"-",('Órdenes según Instancia'!N27/'Órdenes según Instancia'!AC27))</f>
        <v>-</v>
      </c>
      <c r="K27" s="29" t="str">
        <f>IF('Órdenes según Instancia'!AC27=0,"-",('Órdenes según Instancia'!S27/'Órdenes según Instancia'!AC27))</f>
        <v>-</v>
      </c>
      <c r="L27" s="29" t="str">
        <f>IF('Órdenes según Instancia'!AC27=0,"-",('Órdenes según Instancia'!X27/'Órdenes según Instancia'!AC27))</f>
        <v>-</v>
      </c>
      <c r="M27" s="29">
        <f>IF('Órdenes según Instancia'!AD27=0,"-",('Órdenes según Instancia'!E27/'Órdenes según Instancia'!AD27))</f>
        <v>0.92439372325249647</v>
      </c>
      <c r="N27" s="29">
        <f>IF('Órdenes según Instancia'!AD27=0,"-",('Órdenes según Instancia'!J27/'Órdenes según Instancia'!AD27))</f>
        <v>8.5592011412268191E-3</v>
      </c>
      <c r="O27" s="29">
        <f>IF('Órdenes según Instancia'!AD27=0,"-",('Órdenes según Instancia'!O27/'Órdenes según Instancia'!AD27))</f>
        <v>4.9928673323823107E-2</v>
      </c>
      <c r="P27" s="29">
        <f>IF('Órdenes según Instancia'!AD27=0,"-",('Órdenes según Instancia'!T27/'Órdenes según Instancia'!AD27))</f>
        <v>1.7118402282453638E-2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0.9838709677419355</v>
      </c>
      <c r="S27" s="29">
        <f>IF('Órdenes según Instancia'!AE27=0,"-",('Órdenes según Instancia'!K27/'Órdenes según Instancia'!AE27))</f>
        <v>4.608294930875576E-3</v>
      </c>
      <c r="T27" s="29">
        <f>IF('Órdenes según Instancia'!AE27=0,"-",('Órdenes según Instancia'!P27/'Órdenes según Instancia'!AE27))</f>
        <v>3.4562211981566822E-3</v>
      </c>
      <c r="U27" s="29">
        <f>IF('Órdenes según Instancia'!AE27=0,"-",('Órdenes según Instancia'!U27/('Órdenes según Instancia'!AE27)))</f>
        <v>8.0645161290322578E-3</v>
      </c>
      <c r="V27" s="29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0.89914163090128751</v>
      </c>
      <c r="D28" s="29">
        <f>IF('Órdenes según Instancia'!AB28=0,"-",('Órdenes según Instancia'!H28/'Órdenes según Instancia'!AB28))</f>
        <v>1.5021459227467811E-2</v>
      </c>
      <c r="E28" s="29">
        <f>IF('Órdenes según Instancia'!AB28=0,"-",('Órdenes según Instancia'!M28/'Órdenes según Instancia'!AB28))</f>
        <v>7.5107296137339061E-2</v>
      </c>
      <c r="F28" s="29">
        <f>IF('Órdenes según Instancia'!AB28=0,"-",('Órdenes según Instancia'!R28/'Órdenes según Instancia'!AB28))</f>
        <v>0</v>
      </c>
      <c r="G28" s="29">
        <f>IF('Órdenes según Instancia'!AB28=0,"-",('Órdenes según Instancia'!W28/'Órdenes según Instancia'!AB28))</f>
        <v>1.0729613733905579E-2</v>
      </c>
      <c r="H28" s="29" t="str">
        <f>IF('Órdenes según Instancia'!AC28=0,"-",('Órdenes según Instancia'!D28/'Órdenes según Instancia'!AC28))</f>
        <v>-</v>
      </c>
      <c r="I28" s="29" t="str">
        <f>IF('Órdenes según Instancia'!AC28=0,"-",('Órdenes según Instancia'!I28/'Órdenes según Instancia'!AC28))</f>
        <v>-</v>
      </c>
      <c r="J28" s="29" t="str">
        <f>IF('Órdenes según Instancia'!AC28=0,"-",('Órdenes según Instancia'!N28/'Órdenes según Instancia'!AC28))</f>
        <v>-</v>
      </c>
      <c r="K28" s="29" t="str">
        <f>IF('Órdenes según Instancia'!AC28=0,"-",('Órdenes según Instancia'!S28/'Órdenes según Instancia'!AC28))</f>
        <v>-</v>
      </c>
      <c r="L28" s="29" t="str">
        <f>IF('Órdenes según Instancia'!AC28=0,"-",('Órdenes según Instancia'!X28/'Órdenes según Instancia'!AC28))</f>
        <v>-</v>
      </c>
      <c r="M28" s="29">
        <f>IF('Órdenes según Instancia'!AD28=0,"-",('Órdenes según Instancia'!E28/'Órdenes según Instancia'!AD28))</f>
        <v>0.89166666666666672</v>
      </c>
      <c r="N28" s="29">
        <f>IF('Órdenes según Instancia'!AD28=0,"-",('Órdenes según Instancia'!J28/'Órdenes según Instancia'!AD28))</f>
        <v>1.9444444444444445E-2</v>
      </c>
      <c r="O28" s="29">
        <f>IF('Órdenes según Instancia'!AD28=0,"-",('Órdenes según Instancia'!O28/'Órdenes según Instancia'!AD28))</f>
        <v>7.4999999999999997E-2</v>
      </c>
      <c r="P28" s="29">
        <f>IF('Órdenes según Instancia'!AD28=0,"-",('Órdenes según Instancia'!T28/'Órdenes según Instancia'!AD28))</f>
        <v>0</v>
      </c>
      <c r="Q28" s="29">
        <f>IF('Órdenes según Instancia'!AD28=0,"-",('Órdenes según Instancia'!Y28/'Órdenes según Instancia'!AD28))</f>
        <v>1.3888888888888888E-2</v>
      </c>
      <c r="R28" s="29">
        <f>IF('Órdenes según Instancia'!AE28=0,"-",('Órdenes según Instancia'!F28/'Órdenes según Instancia'!AE28))</f>
        <v>0.92452830188679247</v>
      </c>
      <c r="S28" s="29">
        <f>IF('Órdenes según Instancia'!AE28=0,"-",('Órdenes según Instancia'!K28/'Órdenes según Instancia'!AE28))</f>
        <v>0</v>
      </c>
      <c r="T28" s="29">
        <f>IF('Órdenes según Instancia'!AE28=0,"-",('Órdenes según Instancia'!P28/'Órdenes según Instancia'!AE28))</f>
        <v>7.5471698113207544E-2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1</v>
      </c>
      <c r="D29" s="29">
        <f>IF('Órdenes según Instancia'!AB29=0,"-",('Órdenes según Instancia'!H29/'Órdenes según Instancia'!AB29))</f>
        <v>0</v>
      </c>
      <c r="E29" s="29">
        <f>IF('Órdenes según Instancia'!AB29=0,"-",('Órdenes según Instancia'!M29/'Órdenes según Instancia'!AB29))</f>
        <v>0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1</v>
      </c>
      <c r="N29" s="29">
        <f>IF('Órdenes según Instancia'!AD29=0,"-",('Órdenes según Instancia'!J29/'Órdenes según Instancia'!AD29))</f>
        <v>0</v>
      </c>
      <c r="O29" s="29">
        <f>IF('Órdenes según Instancia'!AD29=0,"-",('Órdenes según Instancia'!O29/'Órdenes según Instancia'!AD29))</f>
        <v>0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0.98039215686274506</v>
      </c>
      <c r="D30" s="29">
        <f>IF('Órdenes según Instancia'!AB30=0,"-",('Órdenes según Instancia'!H30/'Órdenes según Instancia'!AB30))</f>
        <v>0</v>
      </c>
      <c r="E30" s="29">
        <f>IF('Órdenes según Instancia'!AB30=0,"-",('Órdenes según Instancia'!M30/'Órdenes según Instancia'!AB30))</f>
        <v>7.8431372549019607E-3</v>
      </c>
      <c r="F30" s="29">
        <f>IF('Órdenes según Instancia'!AB30=0,"-",('Órdenes según Instancia'!R30/'Órdenes según Instancia'!AB30))</f>
        <v>1.1764705882352941E-2</v>
      </c>
      <c r="G30" s="29">
        <f>IF('Órdenes según Instancia'!AB30=0,"-",('Órdenes según Instancia'!W30/'Órdenes según Instancia'!AB30))</f>
        <v>0</v>
      </c>
      <c r="H30" s="29" t="str">
        <f>IF('Órdenes según Instancia'!AC30=0,"-",('Órdenes según Instancia'!D30/'Órdenes según Instancia'!AC30))</f>
        <v>-</v>
      </c>
      <c r="I30" s="29" t="str">
        <f>IF('Órdenes según Instancia'!AC30=0,"-",('Órdenes según Instancia'!I30/'Órdenes según Instancia'!AC30))</f>
        <v>-</v>
      </c>
      <c r="J30" s="29" t="str">
        <f>IF('Órdenes según Instancia'!AC30=0,"-",('Órdenes según Instancia'!N30/'Órdenes según Instancia'!AC30))</f>
        <v>-</v>
      </c>
      <c r="K30" s="29" t="str">
        <f>IF('Órdenes según Instancia'!AC30=0,"-",('Órdenes según Instancia'!S30/'Órdenes según Instancia'!AC30))</f>
        <v>-</v>
      </c>
      <c r="L30" s="29" t="str">
        <f>IF('Órdenes según Instancia'!AC30=0,"-",('Órdenes según Instancia'!X30/'Órdenes según Instancia'!AC30))</f>
        <v>-</v>
      </c>
      <c r="M30" s="29">
        <f>IF('Órdenes según Instancia'!AD30=0,"-",('Órdenes según Instancia'!E30/'Órdenes según Instancia'!AD30))</f>
        <v>0.97023809523809523</v>
      </c>
      <c r="N30" s="29">
        <f>IF('Órdenes según Instancia'!AD30=0,"-",('Órdenes según Instancia'!J30/'Órdenes según Instancia'!AD30))</f>
        <v>0</v>
      </c>
      <c r="O30" s="29">
        <f>IF('Órdenes según Instancia'!AD30=0,"-",('Órdenes según Instancia'!O30/'Órdenes según Instancia'!AD30))</f>
        <v>1.1904761904761904E-2</v>
      </c>
      <c r="P30" s="29">
        <f>IF('Órdenes según Instancia'!AD30=0,"-",('Órdenes según Instancia'!T30/'Órdenes según Instancia'!AD30))</f>
        <v>1.7857142857142856E-2</v>
      </c>
      <c r="Q30" s="29">
        <f>IF('Órdenes según Instancia'!AD30=0,"-",('Órdenes según Instancia'!Y30/'Órdenes según Instancia'!AD30))</f>
        <v>0</v>
      </c>
      <c r="R30" s="29">
        <f>IF('Órdenes según Instancia'!AE30=0,"-",('Órdenes según Instancia'!F30/'Órdenes según Instancia'!AE30))</f>
        <v>1</v>
      </c>
      <c r="S30" s="29">
        <f>IF('Órdenes según Instancia'!AE30=0,"-",('Órdenes según Instancia'!K30/'Órdenes según Instancia'!AE30))</f>
        <v>0</v>
      </c>
      <c r="T30" s="29">
        <f>IF('Órdenes según Instancia'!AE30=0,"-",('Órdenes según Instancia'!P30/'Órdenes según Instancia'!AE30))</f>
        <v>0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1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0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1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0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1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0.94709543568464727</v>
      </c>
      <c r="D32" s="26">
        <f>IF('Órdenes según Instancia'!AB32=0,"-",('Órdenes según Instancia'!H32/'Órdenes según Instancia'!AB32))</f>
        <v>3.6778574122972463E-3</v>
      </c>
      <c r="E32" s="26">
        <f>IF('Órdenes según Instancia'!AB32=0,"-",('Órdenes según Instancia'!M32/'Órdenes según Instancia'!AB32))</f>
        <v>3.7344398340248962E-2</v>
      </c>
      <c r="F32" s="26">
        <f>IF('Órdenes según Instancia'!AB32=0,"-",('Órdenes según Instancia'!R32/'Órdenes según Instancia'!AB32))</f>
        <v>1.1410788381742738E-2</v>
      </c>
      <c r="G32" s="26">
        <f>IF('Órdenes según Instancia'!AB32=0,"-",('Órdenes según Instancia'!W32/'Órdenes según Instancia'!AB32))</f>
        <v>4.7152018106374951E-4</v>
      </c>
      <c r="H32" s="26">
        <f>IF('Órdenes según Instancia'!AC32=0,"-",('Órdenes según Instancia'!D32/'Órdenes según Instancia'!AC32))</f>
        <v>1</v>
      </c>
      <c r="I32" s="26">
        <f>IF('Órdenes según Instancia'!AC32=0,"-",('Órdenes según Instancia'!I32/'Órdenes según Instancia'!AC32))</f>
        <v>0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0</v>
      </c>
      <c r="M32" s="26">
        <f>IF('Órdenes según Instancia'!AD32=0,"-",('Órdenes según Instancia'!E32/'Órdenes según Instancia'!AD32))</f>
        <v>0.92908807261381365</v>
      </c>
      <c r="N32" s="26">
        <f>IF('Órdenes según Instancia'!AD32=0,"-",('Órdenes según Instancia'!J32/'Órdenes según Instancia'!AD32))</f>
        <v>3.403772514536945E-3</v>
      </c>
      <c r="O32" s="26">
        <f>IF('Órdenes según Instancia'!AD32=0,"-",('Órdenes según Instancia'!O32/'Órdenes según Instancia'!AD32))</f>
        <v>5.0631116153737062E-2</v>
      </c>
      <c r="P32" s="26">
        <f>IF('Órdenes según Instancia'!AD32=0,"-",('Órdenes según Instancia'!T32/'Órdenes según Instancia'!AD32))</f>
        <v>1.616791944405049E-2</v>
      </c>
      <c r="Q32" s="26">
        <f>IF('Órdenes según Instancia'!AD32=0,"-",('Órdenes según Instancia'!Y32/'Órdenes según Instancia'!AD32))</f>
        <v>7.0911927386186355E-4</v>
      </c>
      <c r="R32" s="26">
        <f>IF('Órdenes según Instancia'!AE32=0,"-",('Órdenes según Instancia'!F32/'Órdenes según Instancia'!AE32))</f>
        <v>0.98258635455324006</v>
      </c>
      <c r="S32" s="26">
        <f>IF('Órdenes según Instancia'!AE32=0,"-",('Órdenes según Instancia'!K32/'Órdenes según Instancia'!AE32))</f>
        <v>4.2820439623180127E-3</v>
      </c>
      <c r="T32" s="26">
        <f>IF('Órdenes según Instancia'!AE32=0,"-",('Órdenes según Instancia'!P32/'Órdenes según Instancia'!AE32))</f>
        <v>1.1133314302026834E-2</v>
      </c>
      <c r="U32" s="26">
        <f>IF('Órdenes según Instancia'!AE32=0,"-",('Órdenes según Instancia'!U32/('Órdenes según Instancia'!AE32)))</f>
        <v>1.9982871824150727E-3</v>
      </c>
      <c r="V32" s="26">
        <f>IF('Órdenes según Instancia'!AE32=0,"-",('Órdenes según Instancia'!Z32/'Órdenes según Instancia'!AE32))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7" t="s">
        <v>224</v>
      </c>
      <c r="D12" s="77"/>
      <c r="E12" s="77" t="s">
        <v>147</v>
      </c>
      <c r="F12" s="77"/>
      <c r="G12" s="77" t="s">
        <v>148</v>
      </c>
      <c r="H12" s="77"/>
      <c r="I12" s="77" t="s">
        <v>225</v>
      </c>
      <c r="J12" s="77"/>
      <c r="K12" s="77" t="s">
        <v>226</v>
      </c>
      <c r="L12" s="77"/>
      <c r="M12" s="77" t="s">
        <v>149</v>
      </c>
      <c r="N12" s="77"/>
      <c r="O12" s="77" t="s">
        <v>150</v>
      </c>
      <c r="P12" s="77"/>
      <c r="Q12" s="77" t="s">
        <v>151</v>
      </c>
      <c r="R12" s="77"/>
      <c r="S12" s="77" t="s">
        <v>227</v>
      </c>
      <c r="T12" s="77"/>
      <c r="U12" s="77" t="s">
        <v>152</v>
      </c>
      <c r="V12" s="77"/>
      <c r="W12" s="77" t="s">
        <v>228</v>
      </c>
      <c r="X12" s="77"/>
      <c r="Y12" s="77" t="s">
        <v>229</v>
      </c>
      <c r="Z12" s="77"/>
      <c r="AA12" s="77" t="s">
        <v>230</v>
      </c>
      <c r="AB12" s="77"/>
      <c r="AC12" s="77" t="s">
        <v>231</v>
      </c>
      <c r="AD12" s="77"/>
      <c r="AE12" s="77" t="s">
        <v>232</v>
      </c>
      <c r="AF12" s="77"/>
      <c r="AG12" s="77" t="s">
        <v>153</v>
      </c>
      <c r="AH12" s="77"/>
      <c r="AI12" s="77" t="s">
        <v>154</v>
      </c>
      <c r="AJ12" s="77"/>
    </row>
    <row r="13" spans="2:36" ht="41.25" customHeight="1" thickBot="1" x14ac:dyDescent="0.25">
      <c r="B13" s="30"/>
      <c r="C13" s="32" t="s">
        <v>155</v>
      </c>
      <c r="D13" s="32" t="s">
        <v>156</v>
      </c>
      <c r="E13" s="32" t="s">
        <v>155</v>
      </c>
      <c r="F13" s="32" t="s">
        <v>156</v>
      </c>
      <c r="G13" s="32" t="s">
        <v>155</v>
      </c>
      <c r="H13" s="32" t="s">
        <v>156</v>
      </c>
      <c r="I13" s="32" t="s">
        <v>155</v>
      </c>
      <c r="J13" s="32" t="s">
        <v>156</v>
      </c>
      <c r="K13" s="32" t="s">
        <v>155</v>
      </c>
      <c r="L13" s="32" t="s">
        <v>156</v>
      </c>
      <c r="M13" s="32" t="s">
        <v>155</v>
      </c>
      <c r="N13" s="32" t="s">
        <v>156</v>
      </c>
      <c r="O13" s="32" t="s">
        <v>155</v>
      </c>
      <c r="P13" s="32" t="s">
        <v>156</v>
      </c>
      <c r="Q13" s="32" t="s">
        <v>155</v>
      </c>
      <c r="R13" s="32" t="s">
        <v>156</v>
      </c>
      <c r="S13" s="32" t="s">
        <v>155</v>
      </c>
      <c r="T13" s="32" t="s">
        <v>156</v>
      </c>
      <c r="U13" s="32" t="s">
        <v>155</v>
      </c>
      <c r="V13" s="32" t="s">
        <v>156</v>
      </c>
      <c r="W13" s="32" t="s">
        <v>155</v>
      </c>
      <c r="X13" s="32" t="s">
        <v>156</v>
      </c>
      <c r="Y13" s="32" t="s">
        <v>155</v>
      </c>
      <c r="Z13" s="32" t="s">
        <v>156</v>
      </c>
      <c r="AA13" s="32" t="s">
        <v>155</v>
      </c>
      <c r="AB13" s="32" t="s">
        <v>156</v>
      </c>
      <c r="AC13" s="32" t="s">
        <v>155</v>
      </c>
      <c r="AD13" s="32" t="s">
        <v>156</v>
      </c>
      <c r="AE13" s="32" t="s">
        <v>155</v>
      </c>
      <c r="AF13" s="32" t="s">
        <v>156</v>
      </c>
      <c r="AG13" s="32" t="s">
        <v>155</v>
      </c>
      <c r="AH13" s="32" t="s">
        <v>156</v>
      </c>
      <c r="AI13" s="32" t="s">
        <v>155</v>
      </c>
      <c r="AJ13" s="32" t="s">
        <v>156</v>
      </c>
    </row>
    <row r="14" spans="2:36" ht="20.100000000000001" customHeight="1" thickBot="1" x14ac:dyDescent="0.25">
      <c r="B14" s="3" t="s">
        <v>22</v>
      </c>
      <c r="C14" s="18">
        <v>53</v>
      </c>
      <c r="D14" s="18">
        <v>47</v>
      </c>
      <c r="E14" s="18">
        <v>112</v>
      </c>
      <c r="F14" s="18">
        <v>36</v>
      </c>
      <c r="G14" s="18">
        <v>1040</v>
      </c>
      <c r="H14" s="18">
        <v>391</v>
      </c>
      <c r="I14" s="18">
        <v>1021</v>
      </c>
      <c r="J14" s="18">
        <v>409</v>
      </c>
      <c r="K14" s="18">
        <v>120</v>
      </c>
      <c r="L14" s="18">
        <v>16</v>
      </c>
      <c r="M14" s="18">
        <v>209</v>
      </c>
      <c r="N14" s="18">
        <v>51</v>
      </c>
      <c r="O14" s="18">
        <v>56</v>
      </c>
      <c r="P14" s="18">
        <v>34</v>
      </c>
      <c r="Q14" s="18">
        <v>2611</v>
      </c>
      <c r="R14" s="18">
        <v>984</v>
      </c>
      <c r="S14" s="18">
        <v>281</v>
      </c>
      <c r="T14" s="18">
        <v>11</v>
      </c>
      <c r="U14" s="18">
        <v>31</v>
      </c>
      <c r="V14" s="18">
        <v>0</v>
      </c>
      <c r="W14" s="18">
        <v>217</v>
      </c>
      <c r="X14" s="18">
        <v>16</v>
      </c>
      <c r="Y14" s="18">
        <v>51</v>
      </c>
      <c r="Z14" s="18">
        <v>1</v>
      </c>
      <c r="AA14" s="18">
        <v>81</v>
      </c>
      <c r="AB14" s="18">
        <v>3</v>
      </c>
      <c r="AC14" s="18">
        <v>323</v>
      </c>
      <c r="AD14" s="18">
        <v>25</v>
      </c>
      <c r="AE14" s="18">
        <v>0</v>
      </c>
      <c r="AF14" s="18">
        <v>0</v>
      </c>
      <c r="AG14" s="18">
        <v>134</v>
      </c>
      <c r="AH14" s="18">
        <v>5</v>
      </c>
      <c r="AI14" s="18">
        <v>1118</v>
      </c>
      <c r="AJ14" s="18">
        <v>61</v>
      </c>
    </row>
    <row r="15" spans="2:36" ht="20.100000000000001" customHeight="1" thickBot="1" x14ac:dyDescent="0.25">
      <c r="B15" s="4" t="s">
        <v>23</v>
      </c>
      <c r="C15" s="19">
        <v>6</v>
      </c>
      <c r="D15" s="19">
        <v>1</v>
      </c>
      <c r="E15" s="19">
        <v>3</v>
      </c>
      <c r="F15" s="19">
        <v>0</v>
      </c>
      <c r="G15" s="19">
        <v>114</v>
      </c>
      <c r="H15" s="19">
        <v>43</v>
      </c>
      <c r="I15" s="19">
        <v>115</v>
      </c>
      <c r="J15" s="19">
        <v>43</v>
      </c>
      <c r="K15" s="19">
        <v>17</v>
      </c>
      <c r="L15" s="19">
        <v>0</v>
      </c>
      <c r="M15" s="19">
        <v>11</v>
      </c>
      <c r="N15" s="19">
        <v>5</v>
      </c>
      <c r="O15" s="19">
        <v>5</v>
      </c>
      <c r="P15" s="19">
        <v>0</v>
      </c>
      <c r="Q15" s="19">
        <v>271</v>
      </c>
      <c r="R15" s="19">
        <v>92</v>
      </c>
      <c r="S15" s="19">
        <v>24</v>
      </c>
      <c r="T15" s="19">
        <v>0</v>
      </c>
      <c r="U15" s="19">
        <v>1</v>
      </c>
      <c r="V15" s="19">
        <v>2</v>
      </c>
      <c r="W15" s="19">
        <v>13</v>
      </c>
      <c r="X15" s="19">
        <v>2</v>
      </c>
      <c r="Y15" s="19">
        <v>1</v>
      </c>
      <c r="Z15" s="19">
        <v>0</v>
      </c>
      <c r="AA15" s="19">
        <v>20</v>
      </c>
      <c r="AB15" s="19">
        <v>2</v>
      </c>
      <c r="AC15" s="19">
        <v>33</v>
      </c>
      <c r="AD15" s="19">
        <v>2</v>
      </c>
      <c r="AE15" s="19">
        <v>1</v>
      </c>
      <c r="AF15" s="19">
        <v>0</v>
      </c>
      <c r="AG15" s="19">
        <v>17</v>
      </c>
      <c r="AH15" s="19">
        <v>0</v>
      </c>
      <c r="AI15" s="19">
        <v>110</v>
      </c>
      <c r="AJ15" s="19">
        <v>8</v>
      </c>
    </row>
    <row r="16" spans="2:36" ht="20.100000000000001" customHeight="1" thickBot="1" x14ac:dyDescent="0.25">
      <c r="B16" s="4" t="s">
        <v>24</v>
      </c>
      <c r="C16" s="19">
        <v>5</v>
      </c>
      <c r="D16" s="19">
        <v>1</v>
      </c>
      <c r="E16" s="19">
        <v>2</v>
      </c>
      <c r="F16" s="19">
        <v>0</v>
      </c>
      <c r="G16" s="19">
        <v>146</v>
      </c>
      <c r="H16" s="19">
        <v>9</v>
      </c>
      <c r="I16" s="19">
        <v>146</v>
      </c>
      <c r="J16" s="19">
        <v>8</v>
      </c>
      <c r="K16" s="19">
        <v>1</v>
      </c>
      <c r="L16" s="19">
        <v>1</v>
      </c>
      <c r="M16" s="19">
        <v>6</v>
      </c>
      <c r="N16" s="19">
        <v>1</v>
      </c>
      <c r="O16" s="19">
        <v>2</v>
      </c>
      <c r="P16" s="19">
        <v>1</v>
      </c>
      <c r="Q16" s="19">
        <v>308</v>
      </c>
      <c r="R16" s="19">
        <v>21</v>
      </c>
      <c r="S16" s="19">
        <v>25</v>
      </c>
      <c r="T16" s="19">
        <v>0</v>
      </c>
      <c r="U16" s="19">
        <v>0</v>
      </c>
      <c r="V16" s="19">
        <v>1</v>
      </c>
      <c r="W16" s="19">
        <v>24</v>
      </c>
      <c r="X16" s="19">
        <v>1</v>
      </c>
      <c r="Y16" s="19">
        <v>1</v>
      </c>
      <c r="Z16" s="19">
        <v>0</v>
      </c>
      <c r="AA16" s="19">
        <v>6</v>
      </c>
      <c r="AB16" s="19">
        <v>0</v>
      </c>
      <c r="AC16" s="19">
        <v>30</v>
      </c>
      <c r="AD16" s="19">
        <v>14</v>
      </c>
      <c r="AE16" s="19">
        <v>1</v>
      </c>
      <c r="AF16" s="19">
        <v>0</v>
      </c>
      <c r="AG16" s="19">
        <v>31</v>
      </c>
      <c r="AH16" s="19">
        <v>0</v>
      </c>
      <c r="AI16" s="19">
        <v>118</v>
      </c>
      <c r="AJ16" s="19">
        <v>16</v>
      </c>
    </row>
    <row r="17" spans="2:36" ht="20.100000000000001" customHeight="1" thickBot="1" x14ac:dyDescent="0.25">
      <c r="B17" s="4" t="s">
        <v>25</v>
      </c>
      <c r="C17" s="19">
        <v>5</v>
      </c>
      <c r="D17" s="19">
        <v>45</v>
      </c>
      <c r="E17" s="19">
        <v>6</v>
      </c>
      <c r="F17" s="19">
        <v>0</v>
      </c>
      <c r="G17" s="19">
        <v>141</v>
      </c>
      <c r="H17" s="19">
        <v>167</v>
      </c>
      <c r="I17" s="19">
        <v>139</v>
      </c>
      <c r="J17" s="19">
        <v>162</v>
      </c>
      <c r="K17" s="19">
        <v>15</v>
      </c>
      <c r="L17" s="19">
        <v>10</v>
      </c>
      <c r="M17" s="19">
        <v>16</v>
      </c>
      <c r="N17" s="19">
        <v>50</v>
      </c>
      <c r="O17" s="19">
        <v>20</v>
      </c>
      <c r="P17" s="19">
        <v>102</v>
      </c>
      <c r="Q17" s="19">
        <v>342</v>
      </c>
      <c r="R17" s="19">
        <v>536</v>
      </c>
      <c r="S17" s="19">
        <v>11</v>
      </c>
      <c r="T17" s="19">
        <v>0</v>
      </c>
      <c r="U17" s="19">
        <v>7</v>
      </c>
      <c r="V17" s="19">
        <v>2</v>
      </c>
      <c r="W17" s="19">
        <v>26</v>
      </c>
      <c r="X17" s="19">
        <v>0</v>
      </c>
      <c r="Y17" s="19">
        <v>2</v>
      </c>
      <c r="Z17" s="19">
        <v>0</v>
      </c>
      <c r="AA17" s="19">
        <v>17</v>
      </c>
      <c r="AB17" s="19">
        <v>5</v>
      </c>
      <c r="AC17" s="19">
        <v>38</v>
      </c>
      <c r="AD17" s="19">
        <v>5</v>
      </c>
      <c r="AE17" s="19">
        <v>0</v>
      </c>
      <c r="AF17" s="19">
        <v>0</v>
      </c>
      <c r="AG17" s="19">
        <v>38</v>
      </c>
      <c r="AH17" s="19">
        <v>15</v>
      </c>
      <c r="AI17" s="19">
        <v>139</v>
      </c>
      <c r="AJ17" s="19">
        <v>27</v>
      </c>
    </row>
    <row r="18" spans="2:36" ht="20.100000000000001" customHeight="1" thickBot="1" x14ac:dyDescent="0.25">
      <c r="B18" s="4" t="s">
        <v>26</v>
      </c>
      <c r="C18" s="19">
        <v>20</v>
      </c>
      <c r="D18" s="19">
        <v>4</v>
      </c>
      <c r="E18" s="19">
        <v>8</v>
      </c>
      <c r="F18" s="19">
        <v>4</v>
      </c>
      <c r="G18" s="19">
        <v>244</v>
      </c>
      <c r="H18" s="19">
        <v>60</v>
      </c>
      <c r="I18" s="19">
        <v>224</v>
      </c>
      <c r="J18" s="19">
        <v>60</v>
      </c>
      <c r="K18" s="19">
        <v>22</v>
      </c>
      <c r="L18" s="19">
        <v>6</v>
      </c>
      <c r="M18" s="19">
        <v>46</v>
      </c>
      <c r="N18" s="19">
        <v>8</v>
      </c>
      <c r="O18" s="19">
        <v>21</v>
      </c>
      <c r="P18" s="19">
        <v>0</v>
      </c>
      <c r="Q18" s="19">
        <v>585</v>
      </c>
      <c r="R18" s="19">
        <v>142</v>
      </c>
      <c r="S18" s="19">
        <v>37</v>
      </c>
      <c r="T18" s="19">
        <v>4</v>
      </c>
      <c r="U18" s="19">
        <v>0</v>
      </c>
      <c r="V18" s="19">
        <v>0</v>
      </c>
      <c r="W18" s="19">
        <v>45</v>
      </c>
      <c r="X18" s="19">
        <v>9</v>
      </c>
      <c r="Y18" s="19">
        <v>2</v>
      </c>
      <c r="Z18" s="19">
        <v>0</v>
      </c>
      <c r="AA18" s="19">
        <v>56</v>
      </c>
      <c r="AB18" s="19">
        <v>8</v>
      </c>
      <c r="AC18" s="19">
        <v>87</v>
      </c>
      <c r="AD18" s="19">
        <v>11</v>
      </c>
      <c r="AE18" s="19">
        <v>0</v>
      </c>
      <c r="AF18" s="19">
        <v>0</v>
      </c>
      <c r="AG18" s="19">
        <v>9</v>
      </c>
      <c r="AH18" s="19">
        <v>0</v>
      </c>
      <c r="AI18" s="19">
        <v>236</v>
      </c>
      <c r="AJ18" s="19">
        <v>32</v>
      </c>
    </row>
    <row r="19" spans="2:36" ht="20.100000000000001" customHeight="1" thickBot="1" x14ac:dyDescent="0.25">
      <c r="B19" s="4" t="s">
        <v>27</v>
      </c>
      <c r="C19" s="19">
        <v>2</v>
      </c>
      <c r="D19" s="19">
        <v>0</v>
      </c>
      <c r="E19" s="19">
        <v>0</v>
      </c>
      <c r="F19" s="19">
        <v>0</v>
      </c>
      <c r="G19" s="19">
        <v>64</v>
      </c>
      <c r="H19" s="19">
        <v>3</v>
      </c>
      <c r="I19" s="19">
        <v>57</v>
      </c>
      <c r="J19" s="19">
        <v>3</v>
      </c>
      <c r="K19" s="19">
        <v>8</v>
      </c>
      <c r="L19" s="19">
        <v>0</v>
      </c>
      <c r="M19" s="19">
        <v>30</v>
      </c>
      <c r="N19" s="19">
        <v>0</v>
      </c>
      <c r="O19" s="19">
        <v>2</v>
      </c>
      <c r="P19" s="19">
        <v>0</v>
      </c>
      <c r="Q19" s="19">
        <v>163</v>
      </c>
      <c r="R19" s="19">
        <v>6</v>
      </c>
      <c r="S19" s="19">
        <v>12</v>
      </c>
      <c r="T19" s="19">
        <v>0</v>
      </c>
      <c r="U19" s="19">
        <v>0</v>
      </c>
      <c r="V19" s="19">
        <v>0</v>
      </c>
      <c r="W19" s="19">
        <v>13</v>
      </c>
      <c r="X19" s="19">
        <v>0</v>
      </c>
      <c r="Y19" s="19">
        <v>0</v>
      </c>
      <c r="Z19" s="19">
        <v>0</v>
      </c>
      <c r="AA19" s="19">
        <v>6</v>
      </c>
      <c r="AB19" s="19">
        <v>0</v>
      </c>
      <c r="AC19" s="19">
        <v>14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45</v>
      </c>
      <c r="AJ19" s="19">
        <v>0</v>
      </c>
    </row>
    <row r="20" spans="2:36" ht="20.100000000000001" customHeight="1" thickBot="1" x14ac:dyDescent="0.25">
      <c r="B20" s="4" t="s">
        <v>28</v>
      </c>
      <c r="C20" s="19">
        <v>10</v>
      </c>
      <c r="D20" s="19">
        <v>8</v>
      </c>
      <c r="E20" s="19">
        <v>35</v>
      </c>
      <c r="F20" s="19">
        <v>1</v>
      </c>
      <c r="G20" s="19">
        <v>265</v>
      </c>
      <c r="H20" s="19">
        <v>49</v>
      </c>
      <c r="I20" s="19">
        <v>266</v>
      </c>
      <c r="J20" s="19">
        <v>49</v>
      </c>
      <c r="K20" s="19">
        <v>19</v>
      </c>
      <c r="L20" s="19">
        <v>0</v>
      </c>
      <c r="M20" s="19">
        <v>30</v>
      </c>
      <c r="N20" s="19">
        <v>1</v>
      </c>
      <c r="O20" s="19">
        <v>0</v>
      </c>
      <c r="P20" s="19">
        <v>4</v>
      </c>
      <c r="Q20" s="19">
        <v>625</v>
      </c>
      <c r="R20" s="19">
        <v>112</v>
      </c>
      <c r="S20" s="19">
        <v>45</v>
      </c>
      <c r="T20" s="19">
        <v>3</v>
      </c>
      <c r="U20" s="19">
        <v>1</v>
      </c>
      <c r="V20" s="19">
        <v>0</v>
      </c>
      <c r="W20" s="19">
        <v>41</v>
      </c>
      <c r="X20" s="19">
        <v>0</v>
      </c>
      <c r="Y20" s="19">
        <v>0</v>
      </c>
      <c r="Z20" s="19">
        <v>0</v>
      </c>
      <c r="AA20" s="19">
        <v>8</v>
      </c>
      <c r="AB20" s="19">
        <v>0</v>
      </c>
      <c r="AC20" s="19">
        <v>58</v>
      </c>
      <c r="AD20" s="19">
        <v>3</v>
      </c>
      <c r="AE20" s="19">
        <v>1</v>
      </c>
      <c r="AF20" s="19">
        <v>0</v>
      </c>
      <c r="AG20" s="19">
        <v>14</v>
      </c>
      <c r="AH20" s="19">
        <v>2</v>
      </c>
      <c r="AI20" s="19">
        <v>168</v>
      </c>
      <c r="AJ20" s="19">
        <v>8</v>
      </c>
    </row>
    <row r="21" spans="2:36" ht="20.100000000000001" customHeight="1" thickBot="1" x14ac:dyDescent="0.25">
      <c r="B21" s="4" t="s">
        <v>29</v>
      </c>
      <c r="C21" s="19">
        <v>8</v>
      </c>
      <c r="D21" s="19">
        <v>0</v>
      </c>
      <c r="E21" s="19">
        <v>23</v>
      </c>
      <c r="F21" s="19">
        <v>0</v>
      </c>
      <c r="G21" s="19">
        <v>266</v>
      </c>
      <c r="H21" s="19">
        <v>19</v>
      </c>
      <c r="I21" s="19">
        <v>263</v>
      </c>
      <c r="J21" s="19">
        <v>7</v>
      </c>
      <c r="K21" s="19">
        <v>81</v>
      </c>
      <c r="L21" s="19">
        <v>0</v>
      </c>
      <c r="M21" s="19">
        <v>122</v>
      </c>
      <c r="N21" s="19">
        <v>3</v>
      </c>
      <c r="O21" s="19">
        <v>8</v>
      </c>
      <c r="P21" s="19">
        <v>1</v>
      </c>
      <c r="Q21" s="19">
        <v>771</v>
      </c>
      <c r="R21" s="19">
        <v>30</v>
      </c>
      <c r="S21" s="19">
        <v>93</v>
      </c>
      <c r="T21" s="19">
        <v>0</v>
      </c>
      <c r="U21" s="19">
        <v>1</v>
      </c>
      <c r="V21" s="19">
        <v>3</v>
      </c>
      <c r="W21" s="19">
        <v>47</v>
      </c>
      <c r="X21" s="19">
        <v>3</v>
      </c>
      <c r="Y21" s="19">
        <v>2</v>
      </c>
      <c r="Z21" s="19">
        <v>3</v>
      </c>
      <c r="AA21" s="19">
        <v>54</v>
      </c>
      <c r="AB21" s="19">
        <v>0</v>
      </c>
      <c r="AC21" s="19">
        <v>110</v>
      </c>
      <c r="AD21" s="19">
        <v>3</v>
      </c>
      <c r="AE21" s="19">
        <v>1</v>
      </c>
      <c r="AF21" s="19">
        <v>0</v>
      </c>
      <c r="AG21" s="19">
        <v>24</v>
      </c>
      <c r="AH21" s="19">
        <v>0</v>
      </c>
      <c r="AI21" s="19">
        <v>332</v>
      </c>
      <c r="AJ21" s="19">
        <v>12</v>
      </c>
    </row>
    <row r="22" spans="2:36" ht="20.100000000000001" customHeight="1" thickBot="1" x14ac:dyDescent="0.25">
      <c r="B22" s="4" t="s">
        <v>30</v>
      </c>
      <c r="C22" s="19">
        <v>23</v>
      </c>
      <c r="D22" s="19">
        <v>3</v>
      </c>
      <c r="E22" s="19">
        <v>21</v>
      </c>
      <c r="F22" s="19">
        <v>2</v>
      </c>
      <c r="G22" s="19">
        <v>580</v>
      </c>
      <c r="H22" s="19">
        <v>14</v>
      </c>
      <c r="I22" s="19">
        <v>645</v>
      </c>
      <c r="J22" s="19">
        <v>12</v>
      </c>
      <c r="K22" s="19">
        <v>83</v>
      </c>
      <c r="L22" s="19">
        <v>0</v>
      </c>
      <c r="M22" s="19">
        <v>99</v>
      </c>
      <c r="N22" s="19">
        <v>0</v>
      </c>
      <c r="O22" s="19">
        <v>26</v>
      </c>
      <c r="P22" s="19">
        <v>0</v>
      </c>
      <c r="Q22" s="19">
        <v>1477</v>
      </c>
      <c r="R22" s="19">
        <v>31</v>
      </c>
      <c r="S22" s="19">
        <v>82</v>
      </c>
      <c r="T22" s="19">
        <v>1</v>
      </c>
      <c r="U22" s="19">
        <v>2</v>
      </c>
      <c r="V22" s="19">
        <v>0</v>
      </c>
      <c r="W22" s="19">
        <v>91</v>
      </c>
      <c r="X22" s="19">
        <v>0</v>
      </c>
      <c r="Y22" s="19">
        <v>11</v>
      </c>
      <c r="Z22" s="19">
        <v>0</v>
      </c>
      <c r="AA22" s="19">
        <v>63</v>
      </c>
      <c r="AB22" s="19">
        <v>0</v>
      </c>
      <c r="AC22" s="19">
        <v>113</v>
      </c>
      <c r="AD22" s="19">
        <v>0</v>
      </c>
      <c r="AE22" s="19">
        <v>0</v>
      </c>
      <c r="AF22" s="19">
        <v>0</v>
      </c>
      <c r="AG22" s="19">
        <v>26</v>
      </c>
      <c r="AH22" s="19">
        <v>0</v>
      </c>
      <c r="AI22" s="19">
        <v>388</v>
      </c>
      <c r="AJ22" s="19">
        <v>1</v>
      </c>
    </row>
    <row r="23" spans="2:36" ht="20.100000000000001" customHeight="1" thickBot="1" x14ac:dyDescent="0.25">
      <c r="B23" s="4" t="s">
        <v>31</v>
      </c>
      <c r="C23" s="19">
        <v>53</v>
      </c>
      <c r="D23" s="19">
        <v>45</v>
      </c>
      <c r="E23" s="19">
        <v>155</v>
      </c>
      <c r="F23" s="19">
        <v>102</v>
      </c>
      <c r="G23" s="19">
        <v>744</v>
      </c>
      <c r="H23" s="19">
        <v>213</v>
      </c>
      <c r="I23" s="19">
        <v>723</v>
      </c>
      <c r="J23" s="19">
        <v>193</v>
      </c>
      <c r="K23" s="19">
        <v>53</v>
      </c>
      <c r="L23" s="19">
        <v>2</v>
      </c>
      <c r="M23" s="19">
        <v>102</v>
      </c>
      <c r="N23" s="19">
        <v>69</v>
      </c>
      <c r="O23" s="19">
        <v>15</v>
      </c>
      <c r="P23" s="19">
        <v>0</v>
      </c>
      <c r="Q23" s="19">
        <v>1845</v>
      </c>
      <c r="R23" s="19">
        <v>624</v>
      </c>
      <c r="S23" s="19">
        <v>170</v>
      </c>
      <c r="T23" s="19">
        <v>4</v>
      </c>
      <c r="U23" s="19">
        <v>9</v>
      </c>
      <c r="V23" s="19">
        <v>0</v>
      </c>
      <c r="W23" s="19">
        <v>177</v>
      </c>
      <c r="X23" s="19">
        <v>10</v>
      </c>
      <c r="Y23" s="19">
        <v>23</v>
      </c>
      <c r="Z23" s="19">
        <v>0</v>
      </c>
      <c r="AA23" s="19">
        <v>90</v>
      </c>
      <c r="AB23" s="19">
        <v>6</v>
      </c>
      <c r="AC23" s="19">
        <v>256</v>
      </c>
      <c r="AD23" s="19">
        <v>19</v>
      </c>
      <c r="AE23" s="19">
        <v>9</v>
      </c>
      <c r="AF23" s="19">
        <v>1</v>
      </c>
      <c r="AG23" s="19">
        <v>79</v>
      </c>
      <c r="AH23" s="19">
        <v>0</v>
      </c>
      <c r="AI23" s="19">
        <v>813</v>
      </c>
      <c r="AJ23" s="19">
        <v>40</v>
      </c>
    </row>
    <row r="24" spans="2:36" ht="20.100000000000001" customHeight="1" thickBot="1" x14ac:dyDescent="0.25">
      <c r="B24" s="4" t="s">
        <v>32</v>
      </c>
      <c r="C24" s="19">
        <v>6</v>
      </c>
      <c r="D24" s="19">
        <v>1</v>
      </c>
      <c r="E24" s="19">
        <v>21</v>
      </c>
      <c r="F24" s="19">
        <v>0</v>
      </c>
      <c r="G24" s="19">
        <v>115</v>
      </c>
      <c r="H24" s="19">
        <v>1</v>
      </c>
      <c r="I24" s="19">
        <v>109</v>
      </c>
      <c r="J24" s="19">
        <v>1</v>
      </c>
      <c r="K24" s="19">
        <v>3</v>
      </c>
      <c r="L24" s="19">
        <v>0</v>
      </c>
      <c r="M24" s="19">
        <v>68</v>
      </c>
      <c r="N24" s="19">
        <v>0</v>
      </c>
      <c r="O24" s="19">
        <v>3</v>
      </c>
      <c r="P24" s="19">
        <v>0</v>
      </c>
      <c r="Q24" s="19">
        <v>325</v>
      </c>
      <c r="R24" s="19">
        <v>3</v>
      </c>
      <c r="S24" s="19">
        <v>31</v>
      </c>
      <c r="T24" s="19">
        <v>0</v>
      </c>
      <c r="U24" s="19">
        <v>0</v>
      </c>
      <c r="V24" s="19">
        <v>0</v>
      </c>
      <c r="W24" s="19">
        <v>18</v>
      </c>
      <c r="X24" s="19">
        <v>0</v>
      </c>
      <c r="Y24" s="19">
        <v>1</v>
      </c>
      <c r="Z24" s="19">
        <v>0</v>
      </c>
      <c r="AA24" s="19">
        <v>2</v>
      </c>
      <c r="AB24" s="19">
        <v>0</v>
      </c>
      <c r="AC24" s="19">
        <v>35</v>
      </c>
      <c r="AD24" s="19">
        <v>0</v>
      </c>
      <c r="AE24" s="19">
        <v>0</v>
      </c>
      <c r="AF24" s="19">
        <v>0</v>
      </c>
      <c r="AG24" s="19">
        <v>16</v>
      </c>
      <c r="AH24" s="19">
        <v>0</v>
      </c>
      <c r="AI24" s="19">
        <v>103</v>
      </c>
      <c r="AJ24" s="19">
        <v>0</v>
      </c>
    </row>
    <row r="25" spans="2:36" ht="20.100000000000001" customHeight="1" thickBot="1" x14ac:dyDescent="0.25">
      <c r="B25" s="4" t="s">
        <v>33</v>
      </c>
      <c r="C25" s="19">
        <v>14</v>
      </c>
      <c r="D25" s="19">
        <v>3</v>
      </c>
      <c r="E25" s="19">
        <v>17</v>
      </c>
      <c r="F25" s="19">
        <v>0</v>
      </c>
      <c r="G25" s="19">
        <v>241</v>
      </c>
      <c r="H25" s="19">
        <v>12</v>
      </c>
      <c r="I25" s="19">
        <v>235</v>
      </c>
      <c r="J25" s="19">
        <v>13</v>
      </c>
      <c r="K25" s="19">
        <v>26</v>
      </c>
      <c r="L25" s="19">
        <v>2</v>
      </c>
      <c r="M25" s="19">
        <v>18</v>
      </c>
      <c r="N25" s="19">
        <v>10</v>
      </c>
      <c r="O25" s="19">
        <v>5</v>
      </c>
      <c r="P25" s="19">
        <v>0</v>
      </c>
      <c r="Q25" s="19">
        <v>556</v>
      </c>
      <c r="R25" s="19">
        <v>40</v>
      </c>
      <c r="S25" s="19">
        <v>50</v>
      </c>
      <c r="T25" s="19">
        <v>0</v>
      </c>
      <c r="U25" s="19">
        <v>5</v>
      </c>
      <c r="V25" s="19">
        <v>0</v>
      </c>
      <c r="W25" s="19">
        <v>41</v>
      </c>
      <c r="X25" s="19">
        <v>0</v>
      </c>
      <c r="Y25" s="19">
        <v>1</v>
      </c>
      <c r="Z25" s="19">
        <v>0</v>
      </c>
      <c r="AA25" s="19">
        <v>28</v>
      </c>
      <c r="AB25" s="19">
        <v>0</v>
      </c>
      <c r="AC25" s="19">
        <v>48</v>
      </c>
      <c r="AD25" s="19">
        <v>0</v>
      </c>
      <c r="AE25" s="19">
        <v>1</v>
      </c>
      <c r="AF25" s="19">
        <v>0</v>
      </c>
      <c r="AG25" s="19">
        <v>4</v>
      </c>
      <c r="AH25" s="19">
        <v>0</v>
      </c>
      <c r="AI25" s="19">
        <v>178</v>
      </c>
      <c r="AJ25" s="19">
        <v>0</v>
      </c>
    </row>
    <row r="26" spans="2:36" ht="20.100000000000001" customHeight="1" thickBot="1" x14ac:dyDescent="0.25">
      <c r="B26" s="4" t="s">
        <v>34</v>
      </c>
      <c r="C26" s="19">
        <v>8</v>
      </c>
      <c r="D26" s="19">
        <v>6</v>
      </c>
      <c r="E26" s="19">
        <v>114</v>
      </c>
      <c r="F26" s="19">
        <v>4</v>
      </c>
      <c r="G26" s="19">
        <v>566</v>
      </c>
      <c r="H26" s="19">
        <v>56</v>
      </c>
      <c r="I26" s="19">
        <v>562</v>
      </c>
      <c r="J26" s="19">
        <v>56</v>
      </c>
      <c r="K26" s="19">
        <v>15</v>
      </c>
      <c r="L26" s="19">
        <v>0</v>
      </c>
      <c r="M26" s="19">
        <v>61</v>
      </c>
      <c r="N26" s="19">
        <v>5</v>
      </c>
      <c r="O26" s="19">
        <v>16</v>
      </c>
      <c r="P26" s="19">
        <v>6</v>
      </c>
      <c r="Q26" s="19">
        <v>1342</v>
      </c>
      <c r="R26" s="19">
        <v>133</v>
      </c>
      <c r="S26" s="19">
        <v>134</v>
      </c>
      <c r="T26" s="19">
        <v>3</v>
      </c>
      <c r="U26" s="19">
        <v>7</v>
      </c>
      <c r="V26" s="19">
        <v>0</v>
      </c>
      <c r="W26" s="19">
        <v>126</v>
      </c>
      <c r="X26" s="19">
        <v>2</v>
      </c>
      <c r="Y26" s="19">
        <v>25</v>
      </c>
      <c r="Z26" s="19">
        <v>2</v>
      </c>
      <c r="AA26" s="19">
        <v>83</v>
      </c>
      <c r="AB26" s="19">
        <v>2</v>
      </c>
      <c r="AC26" s="19">
        <v>168</v>
      </c>
      <c r="AD26" s="19">
        <v>3</v>
      </c>
      <c r="AE26" s="19">
        <v>7</v>
      </c>
      <c r="AF26" s="19">
        <v>0</v>
      </c>
      <c r="AG26" s="19">
        <v>27</v>
      </c>
      <c r="AH26" s="19">
        <v>1</v>
      </c>
      <c r="AI26" s="19">
        <v>577</v>
      </c>
      <c r="AJ26" s="19">
        <v>13</v>
      </c>
    </row>
    <row r="27" spans="2:36" ht="20.100000000000001" customHeight="1" thickBot="1" x14ac:dyDescent="0.25">
      <c r="B27" s="4" t="s">
        <v>35</v>
      </c>
      <c r="C27" s="19">
        <v>3</v>
      </c>
      <c r="D27" s="19">
        <v>13</v>
      </c>
      <c r="E27" s="19">
        <v>16</v>
      </c>
      <c r="F27" s="19">
        <v>17</v>
      </c>
      <c r="G27" s="19">
        <v>204</v>
      </c>
      <c r="H27" s="19">
        <v>125</v>
      </c>
      <c r="I27" s="19">
        <v>214</v>
      </c>
      <c r="J27" s="19">
        <v>129</v>
      </c>
      <c r="K27" s="19">
        <v>12</v>
      </c>
      <c r="L27" s="19">
        <v>0</v>
      </c>
      <c r="M27" s="19">
        <v>124</v>
      </c>
      <c r="N27" s="19">
        <v>93</v>
      </c>
      <c r="O27" s="19">
        <v>42</v>
      </c>
      <c r="P27" s="19">
        <v>6</v>
      </c>
      <c r="Q27" s="19">
        <v>615</v>
      </c>
      <c r="R27" s="19">
        <v>383</v>
      </c>
      <c r="S27" s="19">
        <v>34</v>
      </c>
      <c r="T27" s="19">
        <v>24</v>
      </c>
      <c r="U27" s="19">
        <v>0</v>
      </c>
      <c r="V27" s="19">
        <v>0</v>
      </c>
      <c r="W27" s="19">
        <v>50</v>
      </c>
      <c r="X27" s="19">
        <v>30</v>
      </c>
      <c r="Y27" s="19">
        <v>8</v>
      </c>
      <c r="Z27" s="19">
        <v>1</v>
      </c>
      <c r="AA27" s="19">
        <v>11</v>
      </c>
      <c r="AB27" s="19">
        <v>0</v>
      </c>
      <c r="AC27" s="19">
        <v>34</v>
      </c>
      <c r="AD27" s="19">
        <v>16</v>
      </c>
      <c r="AE27" s="19">
        <v>0</v>
      </c>
      <c r="AF27" s="19">
        <v>0</v>
      </c>
      <c r="AG27" s="19">
        <v>36</v>
      </c>
      <c r="AH27" s="19">
        <v>12</v>
      </c>
      <c r="AI27" s="19">
        <v>173</v>
      </c>
      <c r="AJ27" s="19">
        <v>83</v>
      </c>
    </row>
    <row r="28" spans="2:36" ht="20.100000000000001" customHeight="1" thickBot="1" x14ac:dyDescent="0.25">
      <c r="B28" s="4" t="s">
        <v>36</v>
      </c>
      <c r="C28" s="19">
        <v>0</v>
      </c>
      <c r="D28" s="19">
        <v>0</v>
      </c>
      <c r="E28" s="19">
        <v>0</v>
      </c>
      <c r="F28" s="19">
        <v>0</v>
      </c>
      <c r="G28" s="19">
        <v>89</v>
      </c>
      <c r="H28" s="19">
        <v>17</v>
      </c>
      <c r="I28" s="19">
        <v>78</v>
      </c>
      <c r="J28" s="19">
        <v>9</v>
      </c>
      <c r="K28" s="19">
        <v>1</v>
      </c>
      <c r="L28" s="19">
        <v>0</v>
      </c>
      <c r="M28" s="19">
        <v>3</v>
      </c>
      <c r="N28" s="19">
        <v>0</v>
      </c>
      <c r="O28" s="19">
        <v>4</v>
      </c>
      <c r="P28" s="19">
        <v>0</v>
      </c>
      <c r="Q28" s="19">
        <v>175</v>
      </c>
      <c r="R28" s="19">
        <v>26</v>
      </c>
      <c r="S28" s="19">
        <v>12</v>
      </c>
      <c r="T28" s="19">
        <v>0</v>
      </c>
      <c r="U28" s="19">
        <v>0</v>
      </c>
      <c r="V28" s="19">
        <v>0</v>
      </c>
      <c r="W28" s="19">
        <v>13</v>
      </c>
      <c r="X28" s="19">
        <v>0</v>
      </c>
      <c r="Y28" s="19">
        <v>0</v>
      </c>
      <c r="Z28" s="19">
        <v>0</v>
      </c>
      <c r="AA28" s="19">
        <v>2</v>
      </c>
      <c r="AB28" s="19">
        <v>0</v>
      </c>
      <c r="AC28" s="19">
        <v>12</v>
      </c>
      <c r="AD28" s="19">
        <v>0</v>
      </c>
      <c r="AE28" s="19">
        <v>0</v>
      </c>
      <c r="AF28" s="19">
        <v>0</v>
      </c>
      <c r="AG28" s="19">
        <v>8</v>
      </c>
      <c r="AH28" s="19">
        <v>0</v>
      </c>
      <c r="AI28" s="19">
        <v>47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0</v>
      </c>
      <c r="D29" s="19">
        <v>2</v>
      </c>
      <c r="E29" s="19">
        <v>7</v>
      </c>
      <c r="F29" s="19">
        <v>2</v>
      </c>
      <c r="G29" s="19">
        <v>112</v>
      </c>
      <c r="H29" s="19">
        <v>7</v>
      </c>
      <c r="I29" s="19">
        <v>115</v>
      </c>
      <c r="J29" s="19">
        <v>7</v>
      </c>
      <c r="K29" s="19">
        <v>38</v>
      </c>
      <c r="L29" s="19">
        <v>0</v>
      </c>
      <c r="M29" s="19">
        <v>35</v>
      </c>
      <c r="N29" s="19">
        <v>0</v>
      </c>
      <c r="O29" s="19">
        <v>0</v>
      </c>
      <c r="P29" s="19">
        <v>1</v>
      </c>
      <c r="Q29" s="19">
        <v>307</v>
      </c>
      <c r="R29" s="19">
        <v>19</v>
      </c>
      <c r="S29" s="19">
        <v>46</v>
      </c>
      <c r="T29" s="19">
        <v>0</v>
      </c>
      <c r="U29" s="19">
        <v>1</v>
      </c>
      <c r="V29" s="19">
        <v>1</v>
      </c>
      <c r="W29" s="19">
        <v>37</v>
      </c>
      <c r="X29" s="19">
        <v>0</v>
      </c>
      <c r="Y29" s="19">
        <v>9</v>
      </c>
      <c r="Z29" s="19">
        <v>0</v>
      </c>
      <c r="AA29" s="19">
        <v>34</v>
      </c>
      <c r="AB29" s="19">
        <v>1</v>
      </c>
      <c r="AC29" s="19">
        <v>47</v>
      </c>
      <c r="AD29" s="19">
        <v>1</v>
      </c>
      <c r="AE29" s="19">
        <v>2</v>
      </c>
      <c r="AF29" s="19">
        <v>0</v>
      </c>
      <c r="AG29" s="19">
        <v>1</v>
      </c>
      <c r="AH29" s="19">
        <v>0</v>
      </c>
      <c r="AI29" s="19">
        <v>177</v>
      </c>
      <c r="AJ29" s="19">
        <v>3</v>
      </c>
    </row>
    <row r="30" spans="2:36" ht="20.100000000000001" customHeight="1" thickBot="1" x14ac:dyDescent="0.25">
      <c r="B30" s="6" t="s">
        <v>38</v>
      </c>
      <c r="C30" s="20">
        <v>2</v>
      </c>
      <c r="D30" s="20">
        <v>0</v>
      </c>
      <c r="E30" s="20">
        <v>0</v>
      </c>
      <c r="F30" s="20">
        <v>2</v>
      </c>
      <c r="G30" s="20">
        <v>28</v>
      </c>
      <c r="H30" s="20">
        <v>2</v>
      </c>
      <c r="I30" s="20">
        <v>28</v>
      </c>
      <c r="J30" s="20">
        <v>2</v>
      </c>
      <c r="K30" s="20">
        <v>0</v>
      </c>
      <c r="L30" s="20">
        <v>0</v>
      </c>
      <c r="M30" s="20">
        <v>0</v>
      </c>
      <c r="N30" s="20">
        <v>2</v>
      </c>
      <c r="O30" s="20">
        <v>0</v>
      </c>
      <c r="P30" s="20">
        <v>0</v>
      </c>
      <c r="Q30" s="20">
        <v>58</v>
      </c>
      <c r="R30" s="20">
        <v>8</v>
      </c>
      <c r="S30" s="20">
        <v>25</v>
      </c>
      <c r="T30" s="20">
        <v>2</v>
      </c>
      <c r="U30" s="20">
        <v>0</v>
      </c>
      <c r="V30" s="20">
        <v>0</v>
      </c>
      <c r="W30" s="20">
        <v>14</v>
      </c>
      <c r="X30" s="20">
        <v>0</v>
      </c>
      <c r="Y30" s="20">
        <v>1</v>
      </c>
      <c r="Z30" s="20">
        <v>0</v>
      </c>
      <c r="AA30" s="20">
        <v>0</v>
      </c>
      <c r="AB30" s="20">
        <v>0</v>
      </c>
      <c r="AC30" s="20">
        <v>25</v>
      </c>
      <c r="AD30" s="20">
        <v>2</v>
      </c>
      <c r="AE30" s="20">
        <v>0</v>
      </c>
      <c r="AF30" s="20">
        <v>0</v>
      </c>
      <c r="AG30" s="20">
        <v>0</v>
      </c>
      <c r="AH30" s="20">
        <v>0</v>
      </c>
      <c r="AI30" s="20">
        <v>65</v>
      </c>
      <c r="AJ30" s="20">
        <v>4</v>
      </c>
    </row>
    <row r="31" spans="2:36" ht="20.100000000000001" customHeight="1" thickBot="1" x14ac:dyDescent="0.25">
      <c r="B31" s="7" t="s">
        <v>39</v>
      </c>
      <c r="C31" s="9">
        <f>SUM(C14:C30)</f>
        <v>218</v>
      </c>
      <c r="D31" s="9">
        <f t="shared" ref="D31:AJ31" si="0">SUM(D14:D30)</f>
        <v>179</v>
      </c>
      <c r="E31" s="9">
        <f t="shared" si="0"/>
        <v>540</v>
      </c>
      <c r="F31" s="9">
        <f t="shared" si="0"/>
        <v>170</v>
      </c>
      <c r="G31" s="9">
        <f t="shared" si="0"/>
        <v>4959</v>
      </c>
      <c r="H31" s="9">
        <f t="shared" si="0"/>
        <v>1188</v>
      </c>
      <c r="I31" s="9">
        <f t="shared" si="0"/>
        <v>4940</v>
      </c>
      <c r="J31" s="9">
        <f t="shared" si="0"/>
        <v>1163</v>
      </c>
      <c r="K31" s="9">
        <f t="shared" si="0"/>
        <v>514</v>
      </c>
      <c r="L31" s="9">
        <f t="shared" si="0"/>
        <v>37</v>
      </c>
      <c r="M31" s="9">
        <f t="shared" si="0"/>
        <v>980</v>
      </c>
      <c r="N31" s="9">
        <f t="shared" si="0"/>
        <v>298</v>
      </c>
      <c r="O31" s="9">
        <f t="shared" si="0"/>
        <v>225</v>
      </c>
      <c r="P31" s="9">
        <f t="shared" si="0"/>
        <v>155</v>
      </c>
      <c r="Q31" s="9">
        <f t="shared" si="0"/>
        <v>12376</v>
      </c>
      <c r="R31" s="9">
        <f t="shared" si="0"/>
        <v>3190</v>
      </c>
      <c r="S31" s="9">
        <f t="shared" si="0"/>
        <v>1112</v>
      </c>
      <c r="T31" s="9">
        <f t="shared" si="0"/>
        <v>52</v>
      </c>
      <c r="U31" s="9">
        <f t="shared" si="0"/>
        <v>65</v>
      </c>
      <c r="V31" s="9">
        <f t="shared" si="0"/>
        <v>9</v>
      </c>
      <c r="W31" s="9">
        <f t="shared" si="0"/>
        <v>993</v>
      </c>
      <c r="X31" s="9">
        <f t="shared" si="0"/>
        <v>73</v>
      </c>
      <c r="Y31" s="9">
        <f t="shared" si="0"/>
        <v>138</v>
      </c>
      <c r="Z31" s="9">
        <f t="shared" si="0"/>
        <v>7</v>
      </c>
      <c r="AA31" s="9">
        <f t="shared" si="0"/>
        <v>561</v>
      </c>
      <c r="AB31" s="9">
        <f t="shared" si="0"/>
        <v>27</v>
      </c>
      <c r="AC31" s="9">
        <f t="shared" si="0"/>
        <v>1431</v>
      </c>
      <c r="AD31" s="9">
        <f t="shared" si="0"/>
        <v>104</v>
      </c>
      <c r="AE31" s="9">
        <f t="shared" si="0"/>
        <v>23</v>
      </c>
      <c r="AF31" s="9">
        <f t="shared" si="0"/>
        <v>1</v>
      </c>
      <c r="AG31" s="9">
        <f t="shared" si="0"/>
        <v>464</v>
      </c>
      <c r="AH31" s="9">
        <f t="shared" si="0"/>
        <v>35</v>
      </c>
      <c r="AI31" s="9">
        <f t="shared" si="0"/>
        <v>4787</v>
      </c>
      <c r="AJ31" s="9">
        <f t="shared" si="0"/>
        <v>308</v>
      </c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0" spans="2:10" ht="24" customHeight="1" x14ac:dyDescent="0.2">
      <c r="B10" s="14"/>
      <c r="C10" s="80" t="s">
        <v>223</v>
      </c>
      <c r="D10" s="81"/>
      <c r="E10" s="81"/>
      <c r="F10" s="81"/>
      <c r="G10" s="81"/>
      <c r="H10" s="81"/>
      <c r="I10" s="81"/>
      <c r="J10" s="81"/>
    </row>
    <row r="11" spans="2:10" ht="57.75" thickBot="1" x14ac:dyDescent="0.25">
      <c r="B11" s="14"/>
      <c r="C11" s="33" t="s">
        <v>157</v>
      </c>
      <c r="D11" s="34" t="s">
        <v>158</v>
      </c>
      <c r="E11" s="34" t="s">
        <v>159</v>
      </c>
      <c r="F11" s="34" t="s">
        <v>160</v>
      </c>
      <c r="G11" s="34" t="s">
        <v>161</v>
      </c>
      <c r="H11" s="33" t="s">
        <v>260</v>
      </c>
      <c r="I11" s="34" t="s">
        <v>162</v>
      </c>
      <c r="J11" s="34" t="s">
        <v>249</v>
      </c>
    </row>
    <row r="12" spans="2:10" ht="20.100000000000001" customHeight="1" thickBot="1" x14ac:dyDescent="0.25">
      <c r="B12" s="3" t="s">
        <v>22</v>
      </c>
      <c r="C12" s="18">
        <v>2141</v>
      </c>
      <c r="D12" s="18">
        <v>1518</v>
      </c>
      <c r="E12" s="18">
        <v>18</v>
      </c>
      <c r="F12" s="18">
        <v>583</v>
      </c>
      <c r="G12" s="18">
        <v>22</v>
      </c>
      <c r="H12" s="18">
        <v>25</v>
      </c>
      <c r="I12" s="18">
        <v>1521</v>
      </c>
      <c r="J12" s="18">
        <v>620</v>
      </c>
    </row>
    <row r="13" spans="2:10" ht="20.100000000000001" customHeight="1" thickBot="1" x14ac:dyDescent="0.25">
      <c r="B13" s="4" t="s">
        <v>23</v>
      </c>
      <c r="C13" s="19">
        <v>202</v>
      </c>
      <c r="D13" s="19">
        <v>102</v>
      </c>
      <c r="E13" s="19">
        <v>1</v>
      </c>
      <c r="F13" s="19">
        <v>99</v>
      </c>
      <c r="G13" s="19">
        <v>0</v>
      </c>
      <c r="H13" s="19">
        <v>3</v>
      </c>
      <c r="I13" s="19">
        <v>98</v>
      </c>
      <c r="J13" s="19">
        <v>104</v>
      </c>
    </row>
    <row r="14" spans="2:10" ht="20.100000000000001" customHeight="1" thickBot="1" x14ac:dyDescent="0.25">
      <c r="B14" s="4" t="s">
        <v>24</v>
      </c>
      <c r="C14" s="19">
        <v>229</v>
      </c>
      <c r="D14" s="19">
        <v>160</v>
      </c>
      <c r="E14" s="19">
        <v>2</v>
      </c>
      <c r="F14" s="19">
        <v>65</v>
      </c>
      <c r="G14" s="19">
        <v>2</v>
      </c>
      <c r="H14" s="19">
        <v>1</v>
      </c>
      <c r="I14" s="19">
        <v>170</v>
      </c>
      <c r="J14" s="19">
        <v>59</v>
      </c>
    </row>
    <row r="15" spans="2:10" ht="20.100000000000001" customHeight="1" thickBot="1" x14ac:dyDescent="0.25">
      <c r="B15" s="4" t="s">
        <v>25</v>
      </c>
      <c r="C15" s="19">
        <v>445</v>
      </c>
      <c r="D15" s="19">
        <v>234</v>
      </c>
      <c r="E15" s="19">
        <v>11</v>
      </c>
      <c r="F15" s="19">
        <v>190</v>
      </c>
      <c r="G15" s="19">
        <v>10</v>
      </c>
      <c r="H15" s="19">
        <v>0</v>
      </c>
      <c r="I15" s="19">
        <v>234</v>
      </c>
      <c r="J15" s="19">
        <v>211</v>
      </c>
    </row>
    <row r="16" spans="2:10" ht="20.100000000000001" customHeight="1" thickBot="1" x14ac:dyDescent="0.25">
      <c r="B16" s="4" t="s">
        <v>26</v>
      </c>
      <c r="C16" s="19">
        <v>472</v>
      </c>
      <c r="D16" s="19">
        <v>381</v>
      </c>
      <c r="E16" s="19">
        <v>11</v>
      </c>
      <c r="F16" s="19">
        <v>80</v>
      </c>
      <c r="G16" s="19">
        <v>0</v>
      </c>
      <c r="H16" s="19">
        <v>5</v>
      </c>
      <c r="I16" s="19">
        <v>343</v>
      </c>
      <c r="J16" s="19">
        <v>129</v>
      </c>
    </row>
    <row r="17" spans="2:10" ht="20.100000000000001" customHeight="1" thickBot="1" x14ac:dyDescent="0.25">
      <c r="B17" s="4" t="s">
        <v>27</v>
      </c>
      <c r="C17" s="19">
        <v>109</v>
      </c>
      <c r="D17" s="19">
        <v>79</v>
      </c>
      <c r="E17" s="19">
        <v>0</v>
      </c>
      <c r="F17" s="19">
        <v>30</v>
      </c>
      <c r="G17" s="19">
        <v>0</v>
      </c>
      <c r="H17" s="19">
        <v>0</v>
      </c>
      <c r="I17" s="19">
        <v>87</v>
      </c>
      <c r="J17" s="19">
        <v>22</v>
      </c>
    </row>
    <row r="18" spans="2:10" ht="20.100000000000001" customHeight="1" thickBot="1" x14ac:dyDescent="0.25">
      <c r="B18" s="4" t="s">
        <v>28</v>
      </c>
      <c r="C18" s="19">
        <v>459</v>
      </c>
      <c r="D18" s="19">
        <v>298</v>
      </c>
      <c r="E18" s="19">
        <v>11</v>
      </c>
      <c r="F18" s="19">
        <v>150</v>
      </c>
      <c r="G18" s="19">
        <v>0</v>
      </c>
      <c r="H18" s="19">
        <v>4</v>
      </c>
      <c r="I18" s="19">
        <v>258</v>
      </c>
      <c r="J18" s="19">
        <v>201</v>
      </c>
    </row>
    <row r="19" spans="2:10" ht="20.100000000000001" customHeight="1" thickBot="1" x14ac:dyDescent="0.25">
      <c r="B19" s="4" t="s">
        <v>29</v>
      </c>
      <c r="C19" s="19">
        <v>474</v>
      </c>
      <c r="D19" s="19">
        <v>303</v>
      </c>
      <c r="E19" s="19">
        <v>11</v>
      </c>
      <c r="F19" s="19">
        <v>156</v>
      </c>
      <c r="G19" s="19">
        <v>4</v>
      </c>
      <c r="H19" s="19">
        <v>12</v>
      </c>
      <c r="I19" s="19">
        <v>320</v>
      </c>
      <c r="J19" s="19">
        <v>154</v>
      </c>
    </row>
    <row r="20" spans="2:10" ht="20.100000000000001" customHeight="1" thickBot="1" x14ac:dyDescent="0.25">
      <c r="B20" s="4" t="s">
        <v>30</v>
      </c>
      <c r="C20" s="19">
        <v>1473</v>
      </c>
      <c r="D20" s="19">
        <v>821</v>
      </c>
      <c r="E20" s="19">
        <v>68</v>
      </c>
      <c r="F20" s="19">
        <v>584</v>
      </c>
      <c r="G20" s="19">
        <v>0</v>
      </c>
      <c r="H20" s="19">
        <v>1</v>
      </c>
      <c r="I20" s="19">
        <v>748</v>
      </c>
      <c r="J20" s="19">
        <v>725</v>
      </c>
    </row>
    <row r="21" spans="2:10" ht="20.100000000000001" customHeight="1" thickBot="1" x14ac:dyDescent="0.25">
      <c r="B21" s="4" t="s">
        <v>31</v>
      </c>
      <c r="C21" s="19">
        <v>1458</v>
      </c>
      <c r="D21" s="19">
        <v>813</v>
      </c>
      <c r="E21" s="19">
        <v>47</v>
      </c>
      <c r="F21" s="19">
        <v>595</v>
      </c>
      <c r="G21" s="19">
        <v>3</v>
      </c>
      <c r="H21" s="19">
        <v>10</v>
      </c>
      <c r="I21" s="19">
        <v>850</v>
      </c>
      <c r="J21" s="19">
        <v>608</v>
      </c>
    </row>
    <row r="22" spans="2:10" ht="20.100000000000001" customHeight="1" thickBot="1" x14ac:dyDescent="0.25">
      <c r="B22" s="4" t="s">
        <v>32</v>
      </c>
      <c r="C22" s="19">
        <v>204</v>
      </c>
      <c r="D22" s="19">
        <v>165</v>
      </c>
      <c r="E22" s="19">
        <v>1</v>
      </c>
      <c r="F22" s="19">
        <v>38</v>
      </c>
      <c r="G22" s="19">
        <v>0</v>
      </c>
      <c r="H22" s="19">
        <v>2</v>
      </c>
      <c r="I22" s="19">
        <v>166</v>
      </c>
      <c r="J22" s="19">
        <v>38</v>
      </c>
    </row>
    <row r="23" spans="2:10" ht="20.100000000000001" customHeight="1" thickBot="1" x14ac:dyDescent="0.25">
      <c r="B23" s="4" t="s">
        <v>33</v>
      </c>
      <c r="C23" s="19">
        <v>461</v>
      </c>
      <c r="D23" s="19">
        <v>307</v>
      </c>
      <c r="E23" s="19">
        <v>4</v>
      </c>
      <c r="F23" s="19">
        <v>150</v>
      </c>
      <c r="G23" s="19">
        <v>0</v>
      </c>
      <c r="H23" s="19">
        <v>9</v>
      </c>
      <c r="I23" s="19">
        <v>342</v>
      </c>
      <c r="J23" s="19">
        <v>119</v>
      </c>
    </row>
    <row r="24" spans="2:10" ht="20.100000000000001" customHeight="1" thickBot="1" x14ac:dyDescent="0.25">
      <c r="B24" s="4" t="s">
        <v>34</v>
      </c>
      <c r="C24" s="19">
        <v>1569</v>
      </c>
      <c r="D24" s="19">
        <v>855</v>
      </c>
      <c r="E24" s="19">
        <v>3</v>
      </c>
      <c r="F24" s="19">
        <v>703</v>
      </c>
      <c r="G24" s="19">
        <v>8</v>
      </c>
      <c r="H24" s="19">
        <v>1</v>
      </c>
      <c r="I24" s="19">
        <v>845</v>
      </c>
      <c r="J24" s="19">
        <v>724</v>
      </c>
    </row>
    <row r="25" spans="2:10" ht="20.100000000000001" customHeight="1" thickBot="1" x14ac:dyDescent="0.25">
      <c r="B25" s="4" t="s">
        <v>35</v>
      </c>
      <c r="C25" s="19">
        <v>466</v>
      </c>
      <c r="D25" s="19">
        <v>288</v>
      </c>
      <c r="E25" s="19">
        <v>4</v>
      </c>
      <c r="F25" s="19">
        <v>169</v>
      </c>
      <c r="G25" s="19">
        <v>5</v>
      </c>
      <c r="H25" s="19">
        <v>1</v>
      </c>
      <c r="I25" s="19">
        <v>300</v>
      </c>
      <c r="J25" s="19">
        <v>166</v>
      </c>
    </row>
    <row r="26" spans="2:10" ht="20.100000000000001" customHeight="1" thickBot="1" x14ac:dyDescent="0.25">
      <c r="B26" s="4" t="s">
        <v>36</v>
      </c>
      <c r="C26" s="19">
        <v>134</v>
      </c>
      <c r="D26" s="19">
        <v>60</v>
      </c>
      <c r="E26" s="19">
        <v>0</v>
      </c>
      <c r="F26" s="19">
        <v>74</v>
      </c>
      <c r="G26" s="19">
        <v>0</v>
      </c>
      <c r="H26" s="19">
        <v>0</v>
      </c>
      <c r="I26" s="19">
        <v>58</v>
      </c>
      <c r="J26" s="19">
        <v>76</v>
      </c>
    </row>
    <row r="27" spans="2:10" ht="20.100000000000001" customHeight="1" thickBot="1" x14ac:dyDescent="0.25">
      <c r="B27" s="5" t="s">
        <v>37</v>
      </c>
      <c r="C27" s="19">
        <v>255</v>
      </c>
      <c r="D27" s="19">
        <v>139</v>
      </c>
      <c r="E27" s="19">
        <v>2</v>
      </c>
      <c r="F27" s="19">
        <v>114</v>
      </c>
      <c r="G27" s="19">
        <v>0</v>
      </c>
      <c r="H27" s="19">
        <v>9</v>
      </c>
      <c r="I27" s="19">
        <v>145</v>
      </c>
      <c r="J27" s="19">
        <v>110</v>
      </c>
    </row>
    <row r="28" spans="2:10" ht="20.100000000000001" customHeight="1" thickBot="1" x14ac:dyDescent="0.25">
      <c r="B28" s="6" t="s">
        <v>38</v>
      </c>
      <c r="C28" s="20">
        <v>53</v>
      </c>
      <c r="D28" s="20">
        <v>21</v>
      </c>
      <c r="E28" s="20">
        <v>0</v>
      </c>
      <c r="F28" s="20">
        <v>32</v>
      </c>
      <c r="G28" s="20">
        <v>0</v>
      </c>
      <c r="H28" s="20">
        <v>0</v>
      </c>
      <c r="I28" s="20">
        <v>30</v>
      </c>
      <c r="J28" s="20">
        <v>23</v>
      </c>
    </row>
    <row r="29" spans="2:10" ht="20.100000000000001" customHeight="1" thickBot="1" x14ac:dyDescent="0.25">
      <c r="B29" s="7" t="s">
        <v>39</v>
      </c>
      <c r="C29" s="9">
        <f>SUM(C12:C28)</f>
        <v>10604</v>
      </c>
      <c r="D29" s="9">
        <f t="shared" ref="D29:G29" si="0">SUM(D12:D28)</f>
        <v>6544</v>
      </c>
      <c r="E29" s="9">
        <f t="shared" si="0"/>
        <v>194</v>
      </c>
      <c r="F29" s="9">
        <f t="shared" si="0"/>
        <v>3812</v>
      </c>
      <c r="G29" s="9">
        <f t="shared" si="0"/>
        <v>54</v>
      </c>
      <c r="H29" s="9">
        <f>SUM(H12:H28)</f>
        <v>83</v>
      </c>
      <c r="I29" s="9">
        <f t="shared" ref="I29" si="1">SUM(I12:I28)</f>
        <v>6515</v>
      </c>
      <c r="J29" s="9">
        <f>SUM(J12:J28)</f>
        <v>4089</v>
      </c>
    </row>
    <row r="30" spans="2:10" x14ac:dyDescent="0.2">
      <c r="C30" s="54"/>
      <c r="D30" s="54"/>
      <c r="E30" s="54"/>
      <c r="F30" s="54"/>
      <c r="G30" s="54"/>
      <c r="H30" s="54"/>
      <c r="I30" s="54"/>
      <c r="J30" s="54"/>
    </row>
    <row r="31" spans="2:10" ht="20.100000000000001" customHeight="1" x14ac:dyDescent="0.2">
      <c r="B31" s="82" t="s">
        <v>261</v>
      </c>
      <c r="C31" s="82"/>
      <c r="D31" s="82"/>
      <c r="E31" s="82"/>
      <c r="F31" s="82"/>
    </row>
  </sheetData>
  <mergeCells count="2">
    <mergeCell ref="C10:J10"/>
    <mergeCell ref="B31:F3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0" t="s">
        <v>242</v>
      </c>
      <c r="C9" s="81"/>
    </row>
    <row r="10" spans="2:3" ht="20.100000000000001" customHeight="1" thickBot="1" x14ac:dyDescent="0.25">
      <c r="B10" s="3" t="s">
        <v>22</v>
      </c>
      <c r="C10" s="18">
        <v>1275</v>
      </c>
    </row>
    <row r="11" spans="2:3" ht="20.100000000000001" customHeight="1" thickBot="1" x14ac:dyDescent="0.25">
      <c r="B11" s="4" t="s">
        <v>23</v>
      </c>
      <c r="C11" s="19">
        <v>172</v>
      </c>
    </row>
    <row r="12" spans="2:3" ht="20.100000000000001" customHeight="1" thickBot="1" x14ac:dyDescent="0.25">
      <c r="B12" s="4" t="s">
        <v>24</v>
      </c>
      <c r="C12" s="19">
        <v>171</v>
      </c>
    </row>
    <row r="13" spans="2:3" ht="20.100000000000001" customHeight="1" thickBot="1" x14ac:dyDescent="0.25">
      <c r="B13" s="4" t="s">
        <v>25</v>
      </c>
      <c r="C13" s="19">
        <v>263</v>
      </c>
    </row>
    <row r="14" spans="2:3" ht="20.100000000000001" customHeight="1" thickBot="1" x14ac:dyDescent="0.25">
      <c r="B14" s="4" t="s">
        <v>26</v>
      </c>
      <c r="C14" s="19">
        <v>696</v>
      </c>
    </row>
    <row r="15" spans="2:3" ht="20.100000000000001" customHeight="1" thickBot="1" x14ac:dyDescent="0.25">
      <c r="B15" s="4" t="s">
        <v>27</v>
      </c>
      <c r="C15" s="19">
        <v>64</v>
      </c>
    </row>
    <row r="16" spans="2:3" ht="20.100000000000001" customHeight="1" thickBot="1" x14ac:dyDescent="0.25">
      <c r="B16" s="4" t="s">
        <v>28</v>
      </c>
      <c r="C16" s="19">
        <v>205</v>
      </c>
    </row>
    <row r="17" spans="2:3" ht="20.100000000000001" customHeight="1" thickBot="1" x14ac:dyDescent="0.25">
      <c r="B17" s="4" t="s">
        <v>29</v>
      </c>
      <c r="C17" s="19">
        <v>225</v>
      </c>
    </row>
    <row r="18" spans="2:3" ht="20.100000000000001" customHeight="1" thickBot="1" x14ac:dyDescent="0.25">
      <c r="B18" s="4" t="s">
        <v>30</v>
      </c>
      <c r="C18" s="19">
        <v>503</v>
      </c>
    </row>
    <row r="19" spans="2:3" ht="20.100000000000001" customHeight="1" thickBot="1" x14ac:dyDescent="0.25">
      <c r="B19" s="4" t="s">
        <v>31</v>
      </c>
      <c r="C19" s="19">
        <v>1047</v>
      </c>
    </row>
    <row r="20" spans="2:3" ht="20.100000000000001" customHeight="1" thickBot="1" x14ac:dyDescent="0.25">
      <c r="B20" s="4" t="s">
        <v>32</v>
      </c>
      <c r="C20" s="19">
        <v>154</v>
      </c>
    </row>
    <row r="21" spans="2:3" ht="20.100000000000001" customHeight="1" thickBot="1" x14ac:dyDescent="0.25">
      <c r="B21" s="4" t="s">
        <v>33</v>
      </c>
      <c r="C21" s="19">
        <v>278</v>
      </c>
    </row>
    <row r="22" spans="2:3" ht="20.100000000000001" customHeight="1" thickBot="1" x14ac:dyDescent="0.25">
      <c r="B22" s="4" t="s">
        <v>34</v>
      </c>
      <c r="C22" s="19">
        <v>257</v>
      </c>
    </row>
    <row r="23" spans="2:3" ht="20.100000000000001" customHeight="1" thickBot="1" x14ac:dyDescent="0.25">
      <c r="B23" s="4" t="s">
        <v>35</v>
      </c>
      <c r="C23" s="19">
        <v>437</v>
      </c>
    </row>
    <row r="24" spans="2:3" ht="20.100000000000001" customHeight="1" thickBot="1" x14ac:dyDescent="0.25">
      <c r="B24" s="4" t="s">
        <v>36</v>
      </c>
      <c r="C24" s="19">
        <v>87</v>
      </c>
    </row>
    <row r="25" spans="2:3" ht="20.100000000000001" customHeight="1" thickBot="1" x14ac:dyDescent="0.25">
      <c r="B25" s="5" t="s">
        <v>37</v>
      </c>
      <c r="C25" s="19">
        <v>344</v>
      </c>
    </row>
    <row r="26" spans="2:3" ht="20.100000000000001" customHeight="1" thickBot="1" x14ac:dyDescent="0.25">
      <c r="B26" s="6" t="s">
        <v>38</v>
      </c>
      <c r="C26" s="20">
        <v>51</v>
      </c>
    </row>
    <row r="27" spans="2:3" ht="20.100000000000001" customHeight="1" thickBot="1" x14ac:dyDescent="0.25">
      <c r="B27" s="7" t="s">
        <v>39</v>
      </c>
      <c r="C27" s="9">
        <f>SUM(C10:C26)</f>
        <v>6229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0" t="s">
        <v>240</v>
      </c>
      <c r="D9" s="81"/>
      <c r="E9" s="81"/>
      <c r="F9" s="81"/>
      <c r="G9" s="81"/>
      <c r="H9" s="80" t="s">
        <v>241</v>
      </c>
      <c r="I9" s="81"/>
      <c r="J9" s="81"/>
      <c r="K9" s="81"/>
      <c r="L9" s="81"/>
      <c r="M9" s="80" t="s">
        <v>52</v>
      </c>
      <c r="N9" s="81"/>
      <c r="O9" s="81"/>
      <c r="P9" s="81"/>
      <c r="Q9" s="81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1779</v>
      </c>
      <c r="D11" s="18">
        <v>1159</v>
      </c>
      <c r="E11" s="18">
        <v>393</v>
      </c>
      <c r="F11" s="18">
        <v>194</v>
      </c>
      <c r="G11" s="18">
        <v>33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1779</v>
      </c>
      <c r="N11" s="18">
        <v>1159</v>
      </c>
      <c r="O11" s="18">
        <v>393</v>
      </c>
      <c r="P11" s="18">
        <v>194</v>
      </c>
      <c r="Q11" s="18">
        <v>33</v>
      </c>
    </row>
    <row r="12" spans="2:17" ht="20.100000000000001" customHeight="1" thickBot="1" x14ac:dyDescent="0.25">
      <c r="B12" s="4" t="s">
        <v>23</v>
      </c>
      <c r="C12" s="19">
        <v>225</v>
      </c>
      <c r="D12" s="19">
        <v>103</v>
      </c>
      <c r="E12" s="19">
        <v>108</v>
      </c>
      <c r="F12" s="19">
        <v>9</v>
      </c>
      <c r="G12" s="19">
        <v>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225</v>
      </c>
      <c r="N12" s="19">
        <v>103</v>
      </c>
      <c r="O12" s="19">
        <v>108</v>
      </c>
      <c r="P12" s="19">
        <v>9</v>
      </c>
      <c r="Q12" s="19">
        <v>5</v>
      </c>
    </row>
    <row r="13" spans="2:17" ht="20.100000000000001" customHeight="1" thickBot="1" x14ac:dyDescent="0.25">
      <c r="B13" s="4" t="s">
        <v>24</v>
      </c>
      <c r="C13" s="19">
        <v>204</v>
      </c>
      <c r="D13" s="19">
        <v>148</v>
      </c>
      <c r="E13" s="19">
        <v>48</v>
      </c>
      <c r="F13" s="19">
        <v>7</v>
      </c>
      <c r="G13" s="19">
        <v>1</v>
      </c>
      <c r="H13" s="19">
        <v>1</v>
      </c>
      <c r="I13" s="19">
        <v>0</v>
      </c>
      <c r="J13" s="19">
        <v>1</v>
      </c>
      <c r="K13" s="19">
        <v>0</v>
      </c>
      <c r="L13" s="19">
        <v>0</v>
      </c>
      <c r="M13" s="19">
        <v>205</v>
      </c>
      <c r="N13" s="19">
        <v>148</v>
      </c>
      <c r="O13" s="19">
        <v>49</v>
      </c>
      <c r="P13" s="19">
        <v>7</v>
      </c>
      <c r="Q13" s="19">
        <v>1</v>
      </c>
    </row>
    <row r="14" spans="2:17" ht="20.100000000000001" customHeight="1" thickBot="1" x14ac:dyDescent="0.25">
      <c r="B14" s="4" t="s">
        <v>25</v>
      </c>
      <c r="C14" s="19">
        <v>317</v>
      </c>
      <c r="D14" s="19">
        <v>171</v>
      </c>
      <c r="E14" s="19">
        <v>135</v>
      </c>
      <c r="F14" s="19">
        <v>7</v>
      </c>
      <c r="G14" s="19">
        <v>4</v>
      </c>
      <c r="H14" s="19">
        <v>1</v>
      </c>
      <c r="I14" s="19">
        <v>1</v>
      </c>
      <c r="J14" s="19">
        <v>0</v>
      </c>
      <c r="K14" s="19">
        <v>0</v>
      </c>
      <c r="L14" s="19">
        <v>0</v>
      </c>
      <c r="M14" s="19">
        <v>318</v>
      </c>
      <c r="N14" s="19">
        <v>172</v>
      </c>
      <c r="O14" s="19">
        <v>135</v>
      </c>
      <c r="P14" s="19">
        <v>7</v>
      </c>
      <c r="Q14" s="19">
        <v>4</v>
      </c>
    </row>
    <row r="15" spans="2:17" ht="20.100000000000001" customHeight="1" thickBot="1" x14ac:dyDescent="0.25">
      <c r="B15" s="4" t="s">
        <v>26</v>
      </c>
      <c r="C15" s="19">
        <v>900</v>
      </c>
      <c r="D15" s="19">
        <v>550</v>
      </c>
      <c r="E15" s="19">
        <v>301</v>
      </c>
      <c r="F15" s="19">
        <v>39</v>
      </c>
      <c r="G15" s="19">
        <v>10</v>
      </c>
      <c r="H15" s="19">
        <v>1</v>
      </c>
      <c r="I15" s="19">
        <v>1</v>
      </c>
      <c r="J15" s="19">
        <v>0</v>
      </c>
      <c r="K15" s="19">
        <v>0</v>
      </c>
      <c r="L15" s="19">
        <v>0</v>
      </c>
      <c r="M15" s="19">
        <v>901</v>
      </c>
      <c r="N15" s="19">
        <v>551</v>
      </c>
      <c r="O15" s="19">
        <v>301</v>
      </c>
      <c r="P15" s="19">
        <v>39</v>
      </c>
      <c r="Q15" s="19">
        <v>10</v>
      </c>
    </row>
    <row r="16" spans="2:17" ht="20.100000000000001" customHeight="1" thickBot="1" x14ac:dyDescent="0.25">
      <c r="B16" s="4" t="s">
        <v>27</v>
      </c>
      <c r="C16" s="19">
        <v>81</v>
      </c>
      <c r="D16" s="19">
        <v>57</v>
      </c>
      <c r="E16" s="19">
        <v>21</v>
      </c>
      <c r="F16" s="19">
        <v>3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81</v>
      </c>
      <c r="N16" s="19">
        <v>57</v>
      </c>
      <c r="O16" s="19">
        <v>21</v>
      </c>
      <c r="P16" s="19">
        <v>3</v>
      </c>
      <c r="Q16" s="19">
        <v>0</v>
      </c>
    </row>
    <row r="17" spans="2:17" ht="20.100000000000001" customHeight="1" thickBot="1" x14ac:dyDescent="0.25">
      <c r="B17" s="4" t="s">
        <v>28</v>
      </c>
      <c r="C17" s="19">
        <v>257</v>
      </c>
      <c r="D17" s="19">
        <v>176</v>
      </c>
      <c r="E17" s="19">
        <v>49</v>
      </c>
      <c r="F17" s="19">
        <v>27</v>
      </c>
      <c r="G17" s="19">
        <v>5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257</v>
      </c>
      <c r="N17" s="19">
        <v>176</v>
      </c>
      <c r="O17" s="19">
        <v>49</v>
      </c>
      <c r="P17" s="19">
        <v>27</v>
      </c>
      <c r="Q17" s="19">
        <v>5</v>
      </c>
    </row>
    <row r="18" spans="2:17" ht="20.100000000000001" customHeight="1" thickBot="1" x14ac:dyDescent="0.25">
      <c r="B18" s="4" t="s">
        <v>29</v>
      </c>
      <c r="C18" s="19">
        <v>285</v>
      </c>
      <c r="D18" s="19">
        <v>169</v>
      </c>
      <c r="E18" s="19">
        <v>85</v>
      </c>
      <c r="F18" s="19">
        <v>25</v>
      </c>
      <c r="G18" s="19">
        <v>6</v>
      </c>
      <c r="H18" s="19">
        <v>1</v>
      </c>
      <c r="I18" s="19">
        <v>0</v>
      </c>
      <c r="J18" s="19">
        <v>0</v>
      </c>
      <c r="K18" s="19">
        <v>1</v>
      </c>
      <c r="L18" s="19">
        <v>0</v>
      </c>
      <c r="M18" s="19">
        <v>286</v>
      </c>
      <c r="N18" s="19">
        <v>169</v>
      </c>
      <c r="O18" s="19">
        <v>85</v>
      </c>
      <c r="P18" s="19">
        <v>26</v>
      </c>
      <c r="Q18" s="19">
        <v>6</v>
      </c>
    </row>
    <row r="19" spans="2:17" ht="20.100000000000001" customHeight="1" thickBot="1" x14ac:dyDescent="0.25">
      <c r="B19" s="4" t="s">
        <v>30</v>
      </c>
      <c r="C19" s="19">
        <v>638</v>
      </c>
      <c r="D19" s="19">
        <v>345</v>
      </c>
      <c r="E19" s="19">
        <v>234</v>
      </c>
      <c r="F19" s="19">
        <v>39</v>
      </c>
      <c r="G19" s="19">
        <v>20</v>
      </c>
      <c r="H19" s="19">
        <v>1</v>
      </c>
      <c r="I19" s="19">
        <v>0</v>
      </c>
      <c r="J19" s="19">
        <v>0</v>
      </c>
      <c r="K19" s="19">
        <v>1</v>
      </c>
      <c r="L19" s="19">
        <v>0</v>
      </c>
      <c r="M19" s="19">
        <v>639</v>
      </c>
      <c r="N19" s="19">
        <v>345</v>
      </c>
      <c r="O19" s="19">
        <v>234</v>
      </c>
      <c r="P19" s="19">
        <v>40</v>
      </c>
      <c r="Q19" s="19">
        <v>20</v>
      </c>
    </row>
    <row r="20" spans="2:17" ht="20.100000000000001" customHeight="1" thickBot="1" x14ac:dyDescent="0.25">
      <c r="B20" s="4" t="s">
        <v>31</v>
      </c>
      <c r="C20" s="19">
        <v>1342</v>
      </c>
      <c r="D20" s="19">
        <v>771</v>
      </c>
      <c r="E20" s="19">
        <v>481</v>
      </c>
      <c r="F20" s="19">
        <v>67</v>
      </c>
      <c r="G20" s="19">
        <v>23</v>
      </c>
      <c r="H20" s="19">
        <v>2</v>
      </c>
      <c r="I20" s="19">
        <v>2</v>
      </c>
      <c r="J20" s="19">
        <v>0</v>
      </c>
      <c r="K20" s="19">
        <v>0</v>
      </c>
      <c r="L20" s="19">
        <v>0</v>
      </c>
      <c r="M20" s="19">
        <v>1344</v>
      </c>
      <c r="N20" s="19">
        <v>773</v>
      </c>
      <c r="O20" s="19">
        <v>481</v>
      </c>
      <c r="P20" s="19">
        <v>67</v>
      </c>
      <c r="Q20" s="19">
        <v>23</v>
      </c>
    </row>
    <row r="21" spans="2:17" ht="20.100000000000001" customHeight="1" thickBot="1" x14ac:dyDescent="0.25">
      <c r="B21" s="4" t="s">
        <v>32</v>
      </c>
      <c r="C21" s="19">
        <v>187</v>
      </c>
      <c r="D21" s="19">
        <v>159</v>
      </c>
      <c r="E21" s="19">
        <v>18</v>
      </c>
      <c r="F21" s="19">
        <v>10</v>
      </c>
      <c r="G21" s="19">
        <v>0</v>
      </c>
      <c r="H21" s="19">
        <v>2</v>
      </c>
      <c r="I21" s="19">
        <v>2</v>
      </c>
      <c r="J21" s="19">
        <v>0</v>
      </c>
      <c r="K21" s="19">
        <v>0</v>
      </c>
      <c r="L21" s="19">
        <v>0</v>
      </c>
      <c r="M21" s="19">
        <v>189</v>
      </c>
      <c r="N21" s="19">
        <v>161</v>
      </c>
      <c r="O21" s="19">
        <v>18</v>
      </c>
      <c r="P21" s="19">
        <v>10</v>
      </c>
      <c r="Q21" s="19">
        <v>0</v>
      </c>
    </row>
    <row r="22" spans="2:17" ht="20.100000000000001" customHeight="1" thickBot="1" x14ac:dyDescent="0.25">
      <c r="B22" s="4" t="s">
        <v>33</v>
      </c>
      <c r="C22" s="19">
        <v>369</v>
      </c>
      <c r="D22" s="19">
        <v>263</v>
      </c>
      <c r="E22" s="19">
        <v>69</v>
      </c>
      <c r="F22" s="19">
        <v>30</v>
      </c>
      <c r="G22" s="19">
        <v>7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369</v>
      </c>
      <c r="N22" s="19">
        <v>263</v>
      </c>
      <c r="O22" s="19">
        <v>69</v>
      </c>
      <c r="P22" s="19">
        <v>30</v>
      </c>
      <c r="Q22" s="19">
        <v>7</v>
      </c>
    </row>
    <row r="23" spans="2:17" ht="20.100000000000001" customHeight="1" thickBot="1" x14ac:dyDescent="0.25">
      <c r="B23" s="4" t="s">
        <v>34</v>
      </c>
      <c r="C23" s="19">
        <v>398</v>
      </c>
      <c r="D23" s="19">
        <v>193</v>
      </c>
      <c r="E23" s="19">
        <v>125</v>
      </c>
      <c r="F23" s="19">
        <v>49</v>
      </c>
      <c r="G23" s="19">
        <v>31</v>
      </c>
      <c r="H23" s="19">
        <v>1</v>
      </c>
      <c r="I23" s="19">
        <v>0</v>
      </c>
      <c r="J23" s="19">
        <v>1</v>
      </c>
      <c r="K23" s="19">
        <v>0</v>
      </c>
      <c r="L23" s="19">
        <v>0</v>
      </c>
      <c r="M23" s="19">
        <v>399</v>
      </c>
      <c r="N23" s="19">
        <v>193</v>
      </c>
      <c r="O23" s="19">
        <v>126</v>
      </c>
      <c r="P23" s="19">
        <v>49</v>
      </c>
      <c r="Q23" s="19">
        <v>31</v>
      </c>
    </row>
    <row r="24" spans="2:17" ht="20.100000000000001" customHeight="1" thickBot="1" x14ac:dyDescent="0.25">
      <c r="B24" s="4" t="s">
        <v>35</v>
      </c>
      <c r="C24" s="19">
        <v>504</v>
      </c>
      <c r="D24" s="19">
        <v>317</v>
      </c>
      <c r="E24" s="19">
        <v>174</v>
      </c>
      <c r="F24" s="19">
        <v>9</v>
      </c>
      <c r="G24" s="19">
        <v>4</v>
      </c>
      <c r="H24" s="19">
        <v>7</v>
      </c>
      <c r="I24" s="19">
        <v>5</v>
      </c>
      <c r="J24" s="19">
        <v>2</v>
      </c>
      <c r="K24" s="19">
        <v>0</v>
      </c>
      <c r="L24" s="19">
        <v>0</v>
      </c>
      <c r="M24" s="19">
        <v>511</v>
      </c>
      <c r="N24" s="19">
        <v>322</v>
      </c>
      <c r="O24" s="19">
        <v>176</v>
      </c>
      <c r="P24" s="19">
        <v>9</v>
      </c>
      <c r="Q24" s="19">
        <v>4</v>
      </c>
    </row>
    <row r="25" spans="2:17" ht="20.100000000000001" customHeight="1" thickBot="1" x14ac:dyDescent="0.25">
      <c r="B25" s="4" t="s">
        <v>36</v>
      </c>
      <c r="C25" s="19">
        <v>110</v>
      </c>
      <c r="D25" s="19">
        <v>48</v>
      </c>
      <c r="E25" s="19">
        <v>54</v>
      </c>
      <c r="F25" s="19">
        <v>6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110</v>
      </c>
      <c r="N25" s="19">
        <v>48</v>
      </c>
      <c r="O25" s="19">
        <v>54</v>
      </c>
      <c r="P25" s="19">
        <v>6</v>
      </c>
      <c r="Q25" s="19">
        <v>2</v>
      </c>
    </row>
    <row r="26" spans="2:17" ht="20.100000000000001" customHeight="1" thickBot="1" x14ac:dyDescent="0.25">
      <c r="B26" s="5" t="s">
        <v>37</v>
      </c>
      <c r="C26" s="19">
        <v>391</v>
      </c>
      <c r="D26" s="19">
        <v>212</v>
      </c>
      <c r="E26" s="19">
        <v>165</v>
      </c>
      <c r="F26" s="19">
        <v>8</v>
      </c>
      <c r="G26" s="19">
        <v>6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391</v>
      </c>
      <c r="N26" s="19">
        <v>212</v>
      </c>
      <c r="O26" s="19">
        <v>165</v>
      </c>
      <c r="P26" s="19">
        <v>8</v>
      </c>
      <c r="Q26" s="19">
        <v>6</v>
      </c>
    </row>
    <row r="27" spans="2:17" ht="20.100000000000001" customHeight="1" thickBot="1" x14ac:dyDescent="0.25">
      <c r="B27" s="6" t="s">
        <v>38</v>
      </c>
      <c r="C27" s="20">
        <v>56</v>
      </c>
      <c r="D27" s="20">
        <v>19</v>
      </c>
      <c r="E27" s="20">
        <v>36</v>
      </c>
      <c r="F27" s="20">
        <v>1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56</v>
      </c>
      <c r="N27" s="20">
        <v>19</v>
      </c>
      <c r="O27" s="20">
        <v>36</v>
      </c>
      <c r="P27" s="20">
        <v>1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8043</v>
      </c>
      <c r="D28" s="9">
        <f t="shared" ref="D28:Q28" si="0">SUM(D11:D27)</f>
        <v>4860</v>
      </c>
      <c r="E28" s="9">
        <f t="shared" si="0"/>
        <v>2496</v>
      </c>
      <c r="F28" s="9">
        <f t="shared" si="0"/>
        <v>530</v>
      </c>
      <c r="G28" s="9">
        <f t="shared" si="0"/>
        <v>157</v>
      </c>
      <c r="H28" s="9">
        <f t="shared" si="0"/>
        <v>17</v>
      </c>
      <c r="I28" s="9">
        <f t="shared" si="0"/>
        <v>11</v>
      </c>
      <c r="J28" s="9">
        <f t="shared" si="0"/>
        <v>4</v>
      </c>
      <c r="K28" s="9">
        <f t="shared" si="0"/>
        <v>2</v>
      </c>
      <c r="L28" s="9">
        <f t="shared" si="0"/>
        <v>0</v>
      </c>
      <c r="M28" s="9">
        <f t="shared" si="0"/>
        <v>8060</v>
      </c>
      <c r="N28" s="9">
        <f t="shared" si="0"/>
        <v>4871</v>
      </c>
      <c r="O28" s="9">
        <f t="shared" si="0"/>
        <v>2500</v>
      </c>
      <c r="P28" s="9">
        <f t="shared" si="0"/>
        <v>532</v>
      </c>
      <c r="Q28" s="9">
        <f t="shared" si="0"/>
        <v>157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0.87240022484541879</v>
      </c>
      <c r="D10" s="29">
        <f>('Personas Enjuiciadas'!D11+'Personas Enjuiciadas'!I11)/('Personas Enjuiciadas'!N11+'Personas Enjuiciadas'!P11)</f>
        <v>0.85661492978566145</v>
      </c>
      <c r="E10" s="29">
        <f>('Personas Enjuiciadas'!E11+'Personas Enjuiciadas'!J11)/('Personas Enjuiciadas'!O11+'Personas Enjuiciadas'!Q11)</f>
        <v>0.92253521126760563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0.93777777777777782</v>
      </c>
      <c r="D11" s="27">
        <f>('Personas Enjuiciadas'!D12+'Personas Enjuiciadas'!I12)/('Personas Enjuiciadas'!N12+'Personas Enjuiciadas'!P12)</f>
        <v>0.9196428571428571</v>
      </c>
      <c r="E11" s="27">
        <f>('Personas Enjuiciadas'!E12+'Personas Enjuiciadas'!J12)/('Personas Enjuiciadas'!O12+'Personas Enjuiciadas'!Q12)</f>
        <v>0.95575221238938057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0.96097560975609753</v>
      </c>
      <c r="D12" s="27">
        <f>('Personas Enjuiciadas'!D13+'Personas Enjuiciadas'!I13)/('Personas Enjuiciadas'!N13+'Personas Enjuiciadas'!P13)</f>
        <v>0.95483870967741935</v>
      </c>
      <c r="E12" s="27">
        <f>('Personas Enjuiciadas'!E13+'Personas Enjuiciadas'!J13)/('Personas Enjuiciadas'!O13+'Personas Enjuiciadas'!Q13)</f>
        <v>0.98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0.96540880503144655</v>
      </c>
      <c r="D13" s="27">
        <f>('Personas Enjuiciadas'!D14+'Personas Enjuiciadas'!I14)/('Personas Enjuiciadas'!N14+'Personas Enjuiciadas'!P14)</f>
        <v>0.96089385474860334</v>
      </c>
      <c r="E13" s="27">
        <f>('Personas Enjuiciadas'!E14+'Personas Enjuiciadas'!J14)/('Personas Enjuiciadas'!O14+'Personas Enjuiciadas'!Q14)</f>
        <v>0.97122302158273377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0.94561598224195342</v>
      </c>
      <c r="D14" s="27">
        <f>('Personas Enjuiciadas'!D15+'Personas Enjuiciadas'!I15)/('Personas Enjuiciadas'!N15+'Personas Enjuiciadas'!P15)</f>
        <v>0.93389830508474581</v>
      </c>
      <c r="E14" s="27">
        <f>('Personas Enjuiciadas'!E15+'Personas Enjuiciadas'!J15)/('Personas Enjuiciadas'!O15+'Personas Enjuiciadas'!Q15)</f>
        <v>0.96784565916398713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0.96296296296296291</v>
      </c>
      <c r="D15" s="27">
        <f>('Personas Enjuiciadas'!D16+'Personas Enjuiciadas'!I16)/('Personas Enjuiciadas'!N16+'Personas Enjuiciadas'!P16)</f>
        <v>0.95</v>
      </c>
      <c r="E15" s="27">
        <f>('Personas Enjuiciadas'!E16+'Personas Enjuiciadas'!J16)/('Personas Enjuiciadas'!O16+'Personas Enjuiciadas'!Q16)</f>
        <v>1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0.8754863813229572</v>
      </c>
      <c r="D16" s="27">
        <f>('Personas Enjuiciadas'!D17+'Personas Enjuiciadas'!I17)/('Personas Enjuiciadas'!N17+'Personas Enjuiciadas'!P17)</f>
        <v>0.86699507389162567</v>
      </c>
      <c r="E16" s="27">
        <f>('Personas Enjuiciadas'!E17+'Personas Enjuiciadas'!J17)/('Personas Enjuiciadas'!O17+'Personas Enjuiciadas'!Q17)</f>
        <v>0.90740740740740744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0.88811188811188813</v>
      </c>
      <c r="D17" s="27">
        <f>('Personas Enjuiciadas'!D18+'Personas Enjuiciadas'!I18)/('Personas Enjuiciadas'!N18+'Personas Enjuiciadas'!P18)</f>
        <v>0.8666666666666667</v>
      </c>
      <c r="E17" s="27">
        <f>('Personas Enjuiciadas'!E18+'Personas Enjuiciadas'!J18)/('Personas Enjuiciadas'!O18+'Personas Enjuiciadas'!Q18)</f>
        <v>0.93406593406593408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0.9061032863849765</v>
      </c>
      <c r="D18" s="27">
        <f>('Personas Enjuiciadas'!D19+'Personas Enjuiciadas'!I19)/('Personas Enjuiciadas'!N19+'Personas Enjuiciadas'!P19)</f>
        <v>0.89610389610389607</v>
      </c>
      <c r="E18" s="27">
        <f>('Personas Enjuiciadas'!E19+'Personas Enjuiciadas'!J19)/('Personas Enjuiciadas'!O19+'Personas Enjuiciadas'!Q19)</f>
        <v>0.92125984251968507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0.9330357142857143</v>
      </c>
      <c r="D19" s="27">
        <f>('Personas Enjuiciadas'!D20+'Personas Enjuiciadas'!I20)/('Personas Enjuiciadas'!N20+'Personas Enjuiciadas'!P20)</f>
        <v>0.92023809523809519</v>
      </c>
      <c r="E19" s="27">
        <f>('Personas Enjuiciadas'!E20+'Personas Enjuiciadas'!J20)/('Personas Enjuiciadas'!O20+'Personas Enjuiciadas'!Q20)</f>
        <v>0.95436507936507942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0.94708994708994709</v>
      </c>
      <c r="D20" s="27">
        <f>('Personas Enjuiciadas'!D21+'Personas Enjuiciadas'!I21)/('Personas Enjuiciadas'!N21+'Personas Enjuiciadas'!P21)</f>
        <v>0.94152046783625731</v>
      </c>
      <c r="E20" s="27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0.89972899728997291</v>
      </c>
      <c r="D21" s="27">
        <f>('Personas Enjuiciadas'!D22+'Personas Enjuiciadas'!I22)/('Personas Enjuiciadas'!N22+'Personas Enjuiciadas'!P22)</f>
        <v>0.89761092150170652</v>
      </c>
      <c r="E21" s="27">
        <f>('Personas Enjuiciadas'!E22+'Personas Enjuiciadas'!J22)/('Personas Enjuiciadas'!O22+'Personas Enjuiciadas'!Q22)</f>
        <v>0.90789473684210531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0.79949874686716793</v>
      </c>
      <c r="D22" s="27">
        <f>('Personas Enjuiciadas'!D23+'Personas Enjuiciadas'!I23)/('Personas Enjuiciadas'!N23+'Personas Enjuiciadas'!P23)</f>
        <v>0.7975206611570248</v>
      </c>
      <c r="E22" s="27">
        <f>('Personas Enjuiciadas'!E23+'Personas Enjuiciadas'!J23)/('Personas Enjuiciadas'!O23+'Personas Enjuiciadas'!Q23)</f>
        <v>0.80254777070063699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0.97455968688845396</v>
      </c>
      <c r="D23" s="27">
        <f>('Personas Enjuiciadas'!D24+'Personas Enjuiciadas'!I24)/('Personas Enjuiciadas'!N24+'Personas Enjuiciadas'!P24)</f>
        <v>0.97280966767371602</v>
      </c>
      <c r="E23" s="27">
        <f>('Personas Enjuiciadas'!E24+'Personas Enjuiciadas'!J24)/('Personas Enjuiciadas'!O24+'Personas Enjuiciadas'!Q24)</f>
        <v>0.97777777777777775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0.92727272727272725</v>
      </c>
      <c r="D24" s="27">
        <f>('Personas Enjuiciadas'!D25+'Personas Enjuiciadas'!I25)/('Personas Enjuiciadas'!N25+'Personas Enjuiciadas'!P25)</f>
        <v>0.88888888888888884</v>
      </c>
      <c r="E24" s="27">
        <f>('Personas Enjuiciadas'!E25+'Personas Enjuiciadas'!J25)/('Personas Enjuiciadas'!O25+'Personas Enjuiciadas'!Q25)</f>
        <v>0.9642857142857143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0.96419437340153458</v>
      </c>
      <c r="D25" s="27">
        <f>('Personas Enjuiciadas'!D26+'Personas Enjuiciadas'!I26)/('Personas Enjuiciadas'!N26+'Personas Enjuiciadas'!P26)</f>
        <v>0.96363636363636362</v>
      </c>
      <c r="E25" s="27">
        <f>('Personas Enjuiciadas'!E26+'Personas Enjuiciadas'!J26)/('Personas Enjuiciadas'!O26+'Personas Enjuiciadas'!Q26)</f>
        <v>0.96491228070175439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0.9821428571428571</v>
      </c>
      <c r="D26" s="28">
        <f>('Personas Enjuiciadas'!D27+'Personas Enjuiciadas'!I27)/('Personas Enjuiciadas'!N27+'Personas Enjuiciadas'!P27)</f>
        <v>0.95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0.9145161290322581</v>
      </c>
      <c r="D27" s="26">
        <f>('Personas Enjuiciadas'!D28+'Personas Enjuiciadas'!I28)/('Personas Enjuiciadas'!N28+'Personas Enjuiciadas'!P28)</f>
        <v>0.90153618360170273</v>
      </c>
      <c r="E27" s="26">
        <f>('Personas Enjuiciadas'!E28+'Personas Enjuiciadas'!J28)/('Personas Enjuiciadas'!O28+'Personas Enjuiciadas'!Q28)</f>
        <v>0.94091080165600305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L4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8" spans="2:12" ht="41.25" customHeight="1" x14ac:dyDescent="0.2">
      <c r="B8" s="10"/>
      <c r="C8" s="80" t="s">
        <v>250</v>
      </c>
      <c r="D8" s="81"/>
      <c r="E8" s="81"/>
      <c r="F8" s="81"/>
      <c r="G8" s="56"/>
      <c r="H8" s="80" t="s">
        <v>262</v>
      </c>
      <c r="I8" s="81"/>
      <c r="J8" s="81"/>
      <c r="K8" s="81"/>
      <c r="L8" s="83"/>
    </row>
    <row r="9" spans="2:12" ht="59.25" customHeight="1" thickBot="1" x14ac:dyDescent="0.25">
      <c r="B9" s="36"/>
      <c r="C9" s="33" t="s">
        <v>171</v>
      </c>
      <c r="D9" s="33" t="s">
        <v>172</v>
      </c>
      <c r="E9" s="33" t="s">
        <v>259</v>
      </c>
      <c r="F9" s="33" t="s">
        <v>174</v>
      </c>
      <c r="G9" s="57" t="s">
        <v>256</v>
      </c>
      <c r="H9" s="21" t="s">
        <v>251</v>
      </c>
      <c r="I9" s="21" t="s">
        <v>254</v>
      </c>
      <c r="J9" s="21" t="s">
        <v>253</v>
      </c>
      <c r="K9" s="21" t="s">
        <v>252</v>
      </c>
      <c r="L9" s="33" t="s">
        <v>257</v>
      </c>
    </row>
    <row r="10" spans="2:12" ht="20.100000000000001" customHeight="1" thickBot="1" x14ac:dyDescent="0.25">
      <c r="B10" s="3" t="s">
        <v>22</v>
      </c>
      <c r="C10" s="18">
        <v>312</v>
      </c>
      <c r="D10" s="18">
        <v>306</v>
      </c>
      <c r="E10" s="18">
        <v>623</v>
      </c>
      <c r="F10" s="18">
        <v>900</v>
      </c>
      <c r="G10" s="18">
        <f>SUM(C10:F10)</f>
        <v>2141</v>
      </c>
      <c r="H10" s="18">
        <v>11</v>
      </c>
      <c r="I10" s="18">
        <v>1</v>
      </c>
      <c r="J10" s="18">
        <v>0</v>
      </c>
      <c r="K10" s="18">
        <v>13</v>
      </c>
      <c r="L10" s="18">
        <v>2166</v>
      </c>
    </row>
    <row r="11" spans="2:12" ht="20.100000000000001" customHeight="1" thickBot="1" x14ac:dyDescent="0.25">
      <c r="B11" s="4" t="s">
        <v>23</v>
      </c>
      <c r="C11" s="19">
        <v>20</v>
      </c>
      <c r="D11" s="19">
        <v>27</v>
      </c>
      <c r="E11" s="19">
        <v>60</v>
      </c>
      <c r="F11" s="19">
        <v>95</v>
      </c>
      <c r="G11" s="19">
        <f t="shared" ref="G11:G27" si="0">SUM(C11:F11)</f>
        <v>202</v>
      </c>
      <c r="H11" s="19">
        <v>0</v>
      </c>
      <c r="I11" s="19">
        <v>0</v>
      </c>
      <c r="J11" s="19">
        <v>3</v>
      </c>
      <c r="K11" s="19">
        <v>0</v>
      </c>
      <c r="L11" s="19">
        <v>205</v>
      </c>
    </row>
    <row r="12" spans="2:12" ht="20.100000000000001" customHeight="1" thickBot="1" x14ac:dyDescent="0.25">
      <c r="B12" s="4" t="s">
        <v>24</v>
      </c>
      <c r="C12" s="19">
        <v>38</v>
      </c>
      <c r="D12" s="19">
        <v>35</v>
      </c>
      <c r="E12" s="19">
        <v>48</v>
      </c>
      <c r="F12" s="19">
        <v>108</v>
      </c>
      <c r="G12" s="19">
        <f t="shared" si="0"/>
        <v>229</v>
      </c>
      <c r="H12" s="19">
        <v>0</v>
      </c>
      <c r="I12" s="19">
        <v>0</v>
      </c>
      <c r="J12" s="19">
        <v>0</v>
      </c>
      <c r="K12" s="19">
        <v>1</v>
      </c>
      <c r="L12" s="19">
        <v>230</v>
      </c>
    </row>
    <row r="13" spans="2:12" ht="20.100000000000001" customHeight="1" thickBot="1" x14ac:dyDescent="0.25">
      <c r="B13" s="4" t="s">
        <v>25</v>
      </c>
      <c r="C13" s="19">
        <v>82</v>
      </c>
      <c r="D13" s="19">
        <v>45</v>
      </c>
      <c r="E13" s="19">
        <v>152</v>
      </c>
      <c r="F13" s="19">
        <v>166</v>
      </c>
      <c r="G13" s="19">
        <f t="shared" si="0"/>
        <v>445</v>
      </c>
      <c r="H13" s="19">
        <v>0</v>
      </c>
      <c r="I13" s="19">
        <v>0</v>
      </c>
      <c r="J13" s="19">
        <v>0</v>
      </c>
      <c r="K13" s="19">
        <v>0</v>
      </c>
      <c r="L13" s="19">
        <v>445</v>
      </c>
    </row>
    <row r="14" spans="2:12" ht="20.100000000000001" customHeight="1" thickBot="1" x14ac:dyDescent="0.25">
      <c r="B14" s="4" t="s">
        <v>26</v>
      </c>
      <c r="C14" s="19">
        <v>83</v>
      </c>
      <c r="D14" s="19">
        <v>39</v>
      </c>
      <c r="E14" s="19">
        <v>104</v>
      </c>
      <c r="F14" s="19">
        <v>246</v>
      </c>
      <c r="G14" s="19">
        <f t="shared" si="0"/>
        <v>472</v>
      </c>
      <c r="H14" s="19">
        <v>3</v>
      </c>
      <c r="I14" s="19">
        <v>2</v>
      </c>
      <c r="J14" s="19">
        <v>0</v>
      </c>
      <c r="K14" s="19">
        <v>0</v>
      </c>
      <c r="L14" s="19">
        <v>477</v>
      </c>
    </row>
    <row r="15" spans="2:12" ht="20.100000000000001" customHeight="1" thickBot="1" x14ac:dyDescent="0.25">
      <c r="B15" s="4" t="s">
        <v>27</v>
      </c>
      <c r="C15" s="19">
        <v>12</v>
      </c>
      <c r="D15" s="19">
        <v>8</v>
      </c>
      <c r="E15" s="19">
        <v>28</v>
      </c>
      <c r="F15" s="19">
        <v>61</v>
      </c>
      <c r="G15" s="19">
        <f t="shared" si="0"/>
        <v>109</v>
      </c>
      <c r="H15" s="19">
        <v>0</v>
      </c>
      <c r="I15" s="19">
        <v>0</v>
      </c>
      <c r="J15" s="19">
        <v>0</v>
      </c>
      <c r="K15" s="19">
        <v>0</v>
      </c>
      <c r="L15" s="19">
        <v>109</v>
      </c>
    </row>
    <row r="16" spans="2:12" ht="20.100000000000001" customHeight="1" thickBot="1" x14ac:dyDescent="0.25">
      <c r="B16" s="4" t="s">
        <v>28</v>
      </c>
      <c r="C16" s="19">
        <v>68</v>
      </c>
      <c r="D16" s="19">
        <v>53</v>
      </c>
      <c r="E16" s="19">
        <v>137</v>
      </c>
      <c r="F16" s="19">
        <v>201</v>
      </c>
      <c r="G16" s="19">
        <f t="shared" si="0"/>
        <v>459</v>
      </c>
      <c r="H16" s="19">
        <v>4</v>
      </c>
      <c r="I16" s="19">
        <v>0</v>
      </c>
      <c r="J16" s="19">
        <v>0</v>
      </c>
      <c r="K16" s="19">
        <v>0</v>
      </c>
      <c r="L16" s="19">
        <v>463</v>
      </c>
    </row>
    <row r="17" spans="2:12" ht="20.100000000000001" customHeight="1" thickBot="1" x14ac:dyDescent="0.25">
      <c r="B17" s="4" t="s">
        <v>29</v>
      </c>
      <c r="C17" s="19">
        <v>82</v>
      </c>
      <c r="D17" s="19">
        <v>78</v>
      </c>
      <c r="E17" s="19">
        <v>123</v>
      </c>
      <c r="F17" s="19">
        <v>191</v>
      </c>
      <c r="G17" s="19">
        <f t="shared" si="0"/>
        <v>474</v>
      </c>
      <c r="H17" s="19">
        <v>10</v>
      </c>
      <c r="I17" s="19">
        <v>0</v>
      </c>
      <c r="J17" s="19">
        <v>0</v>
      </c>
      <c r="K17" s="19">
        <v>2</v>
      </c>
      <c r="L17" s="19">
        <v>486</v>
      </c>
    </row>
    <row r="18" spans="2:12" ht="20.100000000000001" customHeight="1" thickBot="1" x14ac:dyDescent="0.25">
      <c r="B18" s="4" t="s">
        <v>30</v>
      </c>
      <c r="C18" s="19">
        <v>277</v>
      </c>
      <c r="D18" s="19">
        <v>155</v>
      </c>
      <c r="E18" s="19">
        <v>466</v>
      </c>
      <c r="F18" s="19">
        <v>575</v>
      </c>
      <c r="G18" s="19">
        <f t="shared" si="0"/>
        <v>1473</v>
      </c>
      <c r="H18" s="19">
        <v>1</v>
      </c>
      <c r="I18" s="19">
        <v>0</v>
      </c>
      <c r="J18" s="19">
        <v>0</v>
      </c>
      <c r="K18" s="19">
        <v>0</v>
      </c>
      <c r="L18" s="19">
        <v>1474</v>
      </c>
    </row>
    <row r="19" spans="2:12" ht="20.100000000000001" customHeight="1" thickBot="1" x14ac:dyDescent="0.25">
      <c r="B19" s="4" t="s">
        <v>31</v>
      </c>
      <c r="C19" s="19">
        <v>218</v>
      </c>
      <c r="D19" s="19">
        <v>117</v>
      </c>
      <c r="E19" s="19">
        <v>535</v>
      </c>
      <c r="F19" s="19">
        <v>588</v>
      </c>
      <c r="G19" s="19">
        <f t="shared" si="0"/>
        <v>1458</v>
      </c>
      <c r="H19" s="19">
        <v>10</v>
      </c>
      <c r="I19" s="19">
        <v>0</v>
      </c>
      <c r="J19" s="19">
        <v>0</v>
      </c>
      <c r="K19" s="19">
        <v>0</v>
      </c>
      <c r="L19" s="19">
        <v>1468</v>
      </c>
    </row>
    <row r="20" spans="2:12" ht="20.100000000000001" customHeight="1" thickBot="1" x14ac:dyDescent="0.25">
      <c r="B20" s="4" t="s">
        <v>32</v>
      </c>
      <c r="C20" s="19">
        <v>35</v>
      </c>
      <c r="D20" s="19">
        <v>27</v>
      </c>
      <c r="E20" s="19">
        <v>63</v>
      </c>
      <c r="F20" s="19">
        <v>79</v>
      </c>
      <c r="G20" s="19">
        <f t="shared" si="0"/>
        <v>204</v>
      </c>
      <c r="H20" s="19">
        <v>2</v>
      </c>
      <c r="I20" s="19">
        <v>0</v>
      </c>
      <c r="J20" s="19">
        <v>0</v>
      </c>
      <c r="K20" s="19">
        <v>0</v>
      </c>
      <c r="L20" s="19">
        <v>206</v>
      </c>
    </row>
    <row r="21" spans="2:12" ht="20.100000000000001" customHeight="1" thickBot="1" x14ac:dyDescent="0.25">
      <c r="B21" s="4" t="s">
        <v>33</v>
      </c>
      <c r="C21" s="19">
        <v>88</v>
      </c>
      <c r="D21" s="19">
        <v>46</v>
      </c>
      <c r="E21" s="19">
        <v>130</v>
      </c>
      <c r="F21" s="19">
        <v>197</v>
      </c>
      <c r="G21" s="19">
        <f t="shared" si="0"/>
        <v>461</v>
      </c>
      <c r="H21" s="19">
        <v>0</v>
      </c>
      <c r="I21" s="19">
        <v>0</v>
      </c>
      <c r="J21" s="19">
        <v>5</v>
      </c>
      <c r="K21" s="19">
        <v>4</v>
      </c>
      <c r="L21" s="19">
        <v>470</v>
      </c>
    </row>
    <row r="22" spans="2:12" ht="20.100000000000001" customHeight="1" thickBot="1" x14ac:dyDescent="0.25">
      <c r="B22" s="4" t="s">
        <v>34</v>
      </c>
      <c r="C22" s="19">
        <v>169</v>
      </c>
      <c r="D22" s="19">
        <v>160</v>
      </c>
      <c r="E22" s="19">
        <v>463</v>
      </c>
      <c r="F22" s="19">
        <v>777</v>
      </c>
      <c r="G22" s="19">
        <f t="shared" si="0"/>
        <v>1569</v>
      </c>
      <c r="H22" s="19">
        <v>0</v>
      </c>
      <c r="I22" s="19">
        <v>0</v>
      </c>
      <c r="J22" s="19">
        <v>1</v>
      </c>
      <c r="K22" s="19">
        <v>0</v>
      </c>
      <c r="L22" s="19">
        <v>1570</v>
      </c>
    </row>
    <row r="23" spans="2:12" ht="20.100000000000001" customHeight="1" thickBot="1" x14ac:dyDescent="0.25">
      <c r="B23" s="4" t="s">
        <v>35</v>
      </c>
      <c r="C23" s="19">
        <v>57</v>
      </c>
      <c r="D23" s="19">
        <v>21</v>
      </c>
      <c r="E23" s="19">
        <v>159</v>
      </c>
      <c r="F23" s="19">
        <v>229</v>
      </c>
      <c r="G23" s="19">
        <f t="shared" si="0"/>
        <v>466</v>
      </c>
      <c r="H23" s="19">
        <v>0</v>
      </c>
      <c r="I23" s="19">
        <v>0</v>
      </c>
      <c r="J23" s="19">
        <v>0</v>
      </c>
      <c r="K23" s="19">
        <v>1</v>
      </c>
      <c r="L23" s="19">
        <v>467</v>
      </c>
    </row>
    <row r="24" spans="2:12" ht="20.100000000000001" customHeight="1" thickBot="1" x14ac:dyDescent="0.25">
      <c r="B24" s="4" t="s">
        <v>36</v>
      </c>
      <c r="C24" s="19">
        <v>13</v>
      </c>
      <c r="D24" s="19">
        <v>13</v>
      </c>
      <c r="E24" s="19">
        <v>55</v>
      </c>
      <c r="F24" s="19">
        <v>53</v>
      </c>
      <c r="G24" s="19">
        <f t="shared" si="0"/>
        <v>134</v>
      </c>
      <c r="H24" s="19">
        <v>0</v>
      </c>
      <c r="I24" s="19">
        <v>0</v>
      </c>
      <c r="J24" s="19">
        <v>0</v>
      </c>
      <c r="K24" s="19">
        <v>0</v>
      </c>
      <c r="L24" s="19">
        <v>134</v>
      </c>
    </row>
    <row r="25" spans="2:12" ht="20.100000000000001" customHeight="1" thickBot="1" x14ac:dyDescent="0.25">
      <c r="B25" s="5" t="s">
        <v>37</v>
      </c>
      <c r="C25" s="19">
        <v>43</v>
      </c>
      <c r="D25" s="19">
        <v>26</v>
      </c>
      <c r="E25" s="19">
        <v>85</v>
      </c>
      <c r="F25" s="19">
        <v>101</v>
      </c>
      <c r="G25" s="19">
        <f t="shared" si="0"/>
        <v>255</v>
      </c>
      <c r="H25" s="19">
        <v>8</v>
      </c>
      <c r="I25" s="19">
        <v>1</v>
      </c>
      <c r="J25" s="19">
        <v>0</v>
      </c>
      <c r="K25" s="19">
        <v>0</v>
      </c>
      <c r="L25" s="19">
        <v>264</v>
      </c>
    </row>
    <row r="26" spans="2:12" ht="20.100000000000001" customHeight="1" thickBot="1" x14ac:dyDescent="0.25">
      <c r="B26" s="6" t="s">
        <v>38</v>
      </c>
      <c r="C26" s="20">
        <v>12</v>
      </c>
      <c r="D26" s="20">
        <v>10</v>
      </c>
      <c r="E26" s="20">
        <v>5</v>
      </c>
      <c r="F26" s="20">
        <v>26</v>
      </c>
      <c r="G26" s="20">
        <f t="shared" si="0"/>
        <v>53</v>
      </c>
      <c r="H26" s="20">
        <v>0</v>
      </c>
      <c r="I26" s="20">
        <v>0</v>
      </c>
      <c r="J26" s="20">
        <v>0</v>
      </c>
      <c r="K26" s="20">
        <v>0</v>
      </c>
      <c r="L26" s="20">
        <v>53</v>
      </c>
    </row>
    <row r="27" spans="2:12" ht="20.100000000000001" customHeight="1" thickBot="1" x14ac:dyDescent="0.25">
      <c r="B27" s="7" t="s">
        <v>39</v>
      </c>
      <c r="C27" s="9">
        <f t="shared" ref="C27:L27" si="1">SUM(C10:C26)</f>
        <v>1609</v>
      </c>
      <c r="D27" s="9">
        <f t="shared" si="1"/>
        <v>1166</v>
      </c>
      <c r="E27" s="9">
        <f t="shared" si="1"/>
        <v>3236</v>
      </c>
      <c r="F27" s="9">
        <f t="shared" si="1"/>
        <v>4593</v>
      </c>
      <c r="G27" s="9">
        <f t="shared" si="0"/>
        <v>10604</v>
      </c>
      <c r="H27" s="9">
        <f t="shared" si="1"/>
        <v>49</v>
      </c>
      <c r="I27" s="9">
        <f t="shared" si="1"/>
        <v>4</v>
      </c>
      <c r="J27" s="9">
        <f t="shared" si="1"/>
        <v>9</v>
      </c>
      <c r="K27" s="9">
        <f t="shared" si="1"/>
        <v>21</v>
      </c>
      <c r="L27" s="9">
        <f t="shared" si="1"/>
        <v>10687</v>
      </c>
    </row>
    <row r="28" spans="2:12" x14ac:dyDescent="0.2"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0" spans="2:12" ht="20.100000000000001" customHeight="1" x14ac:dyDescent="0.2">
      <c r="C30" s="80" t="s">
        <v>258</v>
      </c>
      <c r="D30" s="81"/>
      <c r="E30" s="81"/>
      <c r="F30" s="81"/>
      <c r="G30" s="81"/>
      <c r="H30" s="81"/>
      <c r="I30" s="81"/>
      <c r="J30" s="81"/>
    </row>
    <row r="31" spans="2:12" ht="71.25" x14ac:dyDescent="0.2">
      <c r="C31" s="33" t="s">
        <v>171</v>
      </c>
      <c r="D31" s="33" t="s">
        <v>172</v>
      </c>
      <c r="E31" s="33" t="s">
        <v>173</v>
      </c>
      <c r="F31" s="33" t="s">
        <v>174</v>
      </c>
      <c r="G31" s="21" t="s">
        <v>251</v>
      </c>
      <c r="H31" s="21" t="s">
        <v>254</v>
      </c>
      <c r="I31" s="21" t="s">
        <v>253</v>
      </c>
      <c r="J31" s="21" t="s">
        <v>252</v>
      </c>
    </row>
    <row r="32" spans="2:12" ht="20.100000000000001" customHeight="1" thickBot="1" x14ac:dyDescent="0.25">
      <c r="B32" s="3" t="s">
        <v>22</v>
      </c>
      <c r="C32" s="29">
        <f t="shared" ref="C32:F49" si="2">C10/$L10</f>
        <v>0.1440443213296399</v>
      </c>
      <c r="D32" s="29">
        <f t="shared" si="2"/>
        <v>0.14127423822714683</v>
      </c>
      <c r="E32" s="29">
        <f t="shared" si="2"/>
        <v>0.28762696214219757</v>
      </c>
      <c r="F32" s="29">
        <f t="shared" si="2"/>
        <v>0.41551246537396119</v>
      </c>
      <c r="G32" s="29">
        <f>IF(H10=0,"-",H10/$L10)</f>
        <v>5.0784856879039705E-3</v>
      </c>
      <c r="H32" s="29">
        <f t="shared" ref="H32:J32" si="3">IF(I10=0,"-",I10/$L10)</f>
        <v>4.6168051708217911E-4</v>
      </c>
      <c r="I32" s="29" t="str">
        <f t="shared" si="3"/>
        <v>-</v>
      </c>
      <c r="J32" s="29">
        <f t="shared" si="3"/>
        <v>6.0018467220683287E-3</v>
      </c>
    </row>
    <row r="33" spans="2:10" ht="20.100000000000001" customHeight="1" thickBot="1" x14ac:dyDescent="0.25">
      <c r="B33" s="4" t="s">
        <v>23</v>
      </c>
      <c r="C33" s="27">
        <f t="shared" si="2"/>
        <v>9.7560975609756101E-2</v>
      </c>
      <c r="D33" s="27">
        <f t="shared" si="2"/>
        <v>0.13170731707317074</v>
      </c>
      <c r="E33" s="27">
        <f t="shared" si="2"/>
        <v>0.29268292682926828</v>
      </c>
      <c r="F33" s="27">
        <f t="shared" si="2"/>
        <v>0.46341463414634149</v>
      </c>
      <c r="G33" s="27" t="str">
        <f t="shared" ref="G33:J33" si="4">IF(H11=0,"-",H11/$L11)</f>
        <v>-</v>
      </c>
      <c r="H33" s="27" t="str">
        <f t="shared" si="4"/>
        <v>-</v>
      </c>
      <c r="I33" s="27">
        <f t="shared" si="4"/>
        <v>1.4634146341463415E-2</v>
      </c>
      <c r="J33" s="27" t="str">
        <f t="shared" si="4"/>
        <v>-</v>
      </c>
    </row>
    <row r="34" spans="2:10" ht="20.100000000000001" customHeight="1" thickBot="1" x14ac:dyDescent="0.25">
      <c r="B34" s="4" t="s">
        <v>24</v>
      </c>
      <c r="C34" s="27">
        <f t="shared" si="2"/>
        <v>0.16521739130434782</v>
      </c>
      <c r="D34" s="27">
        <f t="shared" si="2"/>
        <v>0.15217391304347827</v>
      </c>
      <c r="E34" s="27">
        <f t="shared" si="2"/>
        <v>0.20869565217391303</v>
      </c>
      <c r="F34" s="27">
        <f t="shared" si="2"/>
        <v>0.46956521739130436</v>
      </c>
      <c r="G34" s="27" t="str">
        <f t="shared" ref="G34:J34" si="5">IF(H12=0,"-",H12/$L12)</f>
        <v>-</v>
      </c>
      <c r="H34" s="27" t="str">
        <f t="shared" si="5"/>
        <v>-</v>
      </c>
      <c r="I34" s="27" t="str">
        <f t="shared" si="5"/>
        <v>-</v>
      </c>
      <c r="J34" s="27">
        <f t="shared" si="5"/>
        <v>4.3478260869565218E-3</v>
      </c>
    </row>
    <row r="35" spans="2:10" ht="20.100000000000001" customHeight="1" thickBot="1" x14ac:dyDescent="0.25">
      <c r="B35" s="4" t="s">
        <v>25</v>
      </c>
      <c r="C35" s="27">
        <f t="shared" si="2"/>
        <v>0.1842696629213483</v>
      </c>
      <c r="D35" s="27">
        <f t="shared" si="2"/>
        <v>0.10112359550561797</v>
      </c>
      <c r="E35" s="27">
        <f t="shared" si="2"/>
        <v>0.34157303370786518</v>
      </c>
      <c r="F35" s="27">
        <f t="shared" si="2"/>
        <v>0.37303370786516854</v>
      </c>
      <c r="G35" s="27" t="str">
        <f t="shared" ref="G35:J35" si="6">IF(H13=0,"-",H13/$L13)</f>
        <v>-</v>
      </c>
      <c r="H35" s="27" t="str">
        <f t="shared" si="6"/>
        <v>-</v>
      </c>
      <c r="I35" s="27" t="str">
        <f t="shared" si="6"/>
        <v>-</v>
      </c>
      <c r="J35" s="27" t="str">
        <f t="shared" si="6"/>
        <v>-</v>
      </c>
    </row>
    <row r="36" spans="2:10" ht="20.100000000000001" customHeight="1" thickBot="1" x14ac:dyDescent="0.25">
      <c r="B36" s="4" t="s">
        <v>26</v>
      </c>
      <c r="C36" s="27">
        <f t="shared" si="2"/>
        <v>0.17400419287211741</v>
      </c>
      <c r="D36" s="27">
        <f t="shared" si="2"/>
        <v>8.1761006289308172E-2</v>
      </c>
      <c r="E36" s="27">
        <f t="shared" si="2"/>
        <v>0.2180293501048218</v>
      </c>
      <c r="F36" s="27">
        <f t="shared" si="2"/>
        <v>0.51572327044025157</v>
      </c>
      <c r="G36" s="27">
        <f t="shared" ref="G36:J36" si="7">IF(H14=0,"-",H14/$L14)</f>
        <v>6.2893081761006293E-3</v>
      </c>
      <c r="H36" s="27">
        <f t="shared" si="7"/>
        <v>4.1928721174004195E-3</v>
      </c>
      <c r="I36" s="27" t="str">
        <f t="shared" si="7"/>
        <v>-</v>
      </c>
      <c r="J36" s="27" t="str">
        <f t="shared" si="7"/>
        <v>-</v>
      </c>
    </row>
    <row r="37" spans="2:10" ht="20.100000000000001" customHeight="1" thickBot="1" x14ac:dyDescent="0.25">
      <c r="B37" s="4" t="s">
        <v>27</v>
      </c>
      <c r="C37" s="27">
        <f t="shared" si="2"/>
        <v>0.11009174311926606</v>
      </c>
      <c r="D37" s="27">
        <f t="shared" si="2"/>
        <v>7.3394495412844041E-2</v>
      </c>
      <c r="E37" s="27">
        <f t="shared" si="2"/>
        <v>0.25688073394495414</v>
      </c>
      <c r="F37" s="27">
        <f t="shared" si="2"/>
        <v>0.55963302752293576</v>
      </c>
      <c r="G37" s="27" t="str">
        <f t="shared" ref="G37:J37" si="8">IF(H15=0,"-",H15/$L15)</f>
        <v>-</v>
      </c>
      <c r="H37" s="27" t="str">
        <f t="shared" si="8"/>
        <v>-</v>
      </c>
      <c r="I37" s="27" t="str">
        <f t="shared" si="8"/>
        <v>-</v>
      </c>
      <c r="J37" s="27" t="str">
        <f t="shared" si="8"/>
        <v>-</v>
      </c>
    </row>
    <row r="38" spans="2:10" ht="20.100000000000001" customHeight="1" thickBot="1" x14ac:dyDescent="0.25">
      <c r="B38" s="4" t="s">
        <v>28</v>
      </c>
      <c r="C38" s="27">
        <f t="shared" si="2"/>
        <v>0.14686825053995681</v>
      </c>
      <c r="D38" s="27">
        <f t="shared" si="2"/>
        <v>0.11447084233261338</v>
      </c>
      <c r="E38" s="27">
        <f t="shared" si="2"/>
        <v>0.29589632829373652</v>
      </c>
      <c r="F38" s="27">
        <f t="shared" si="2"/>
        <v>0.43412526997840173</v>
      </c>
      <c r="G38" s="27">
        <f t="shared" ref="G38:J38" si="9">IF(H16=0,"-",H16/$L16)</f>
        <v>8.6393088552915772E-3</v>
      </c>
      <c r="H38" s="27" t="str">
        <f t="shared" si="9"/>
        <v>-</v>
      </c>
      <c r="I38" s="27" t="str">
        <f t="shared" si="9"/>
        <v>-</v>
      </c>
      <c r="J38" s="27" t="str">
        <f t="shared" si="9"/>
        <v>-</v>
      </c>
    </row>
    <row r="39" spans="2:10" ht="20.100000000000001" customHeight="1" thickBot="1" x14ac:dyDescent="0.25">
      <c r="B39" s="4" t="s">
        <v>29</v>
      </c>
      <c r="C39" s="27">
        <f t="shared" si="2"/>
        <v>0.16872427983539096</v>
      </c>
      <c r="D39" s="27">
        <f t="shared" si="2"/>
        <v>0.16049382716049382</v>
      </c>
      <c r="E39" s="27">
        <f t="shared" si="2"/>
        <v>0.25308641975308643</v>
      </c>
      <c r="F39" s="27">
        <f t="shared" si="2"/>
        <v>0.39300411522633744</v>
      </c>
      <c r="G39" s="27">
        <f t="shared" ref="G39:J39" si="10">IF(H17=0,"-",H17/$L17)</f>
        <v>2.0576131687242798E-2</v>
      </c>
      <c r="H39" s="27" t="str">
        <f t="shared" si="10"/>
        <v>-</v>
      </c>
      <c r="I39" s="27" t="str">
        <f t="shared" si="10"/>
        <v>-</v>
      </c>
      <c r="J39" s="27">
        <f t="shared" si="10"/>
        <v>4.11522633744856E-3</v>
      </c>
    </row>
    <row r="40" spans="2:10" ht="20.100000000000001" customHeight="1" thickBot="1" x14ac:dyDescent="0.25">
      <c r="B40" s="4" t="s">
        <v>30</v>
      </c>
      <c r="C40" s="27">
        <f t="shared" si="2"/>
        <v>0.18792401628222524</v>
      </c>
      <c r="D40" s="27">
        <f t="shared" si="2"/>
        <v>0.10515603799185888</v>
      </c>
      <c r="E40" s="27">
        <f t="shared" si="2"/>
        <v>0.31614654002713705</v>
      </c>
      <c r="F40" s="27">
        <f t="shared" si="2"/>
        <v>0.39009497964721845</v>
      </c>
      <c r="G40" s="27">
        <f t="shared" ref="G40:J40" si="11">IF(H18=0,"-",H18/$L18)</f>
        <v>6.7842605156037987E-4</v>
      </c>
      <c r="H40" s="27" t="str">
        <f t="shared" si="11"/>
        <v>-</v>
      </c>
      <c r="I40" s="27" t="str">
        <f t="shared" si="11"/>
        <v>-</v>
      </c>
      <c r="J40" s="27" t="str">
        <f t="shared" si="11"/>
        <v>-</v>
      </c>
    </row>
    <row r="41" spans="2:10" ht="20.100000000000001" customHeight="1" thickBot="1" x14ac:dyDescent="0.25">
      <c r="B41" s="4" t="s">
        <v>31</v>
      </c>
      <c r="C41" s="27">
        <f t="shared" si="2"/>
        <v>0.14850136239782016</v>
      </c>
      <c r="D41" s="27">
        <f t="shared" si="2"/>
        <v>7.970027247956403E-2</v>
      </c>
      <c r="E41" s="27">
        <f t="shared" si="2"/>
        <v>0.36444141689373299</v>
      </c>
      <c r="F41" s="27">
        <f t="shared" si="2"/>
        <v>0.40054495912806537</v>
      </c>
      <c r="G41" s="27">
        <f t="shared" ref="G41:J41" si="12">IF(H19=0,"-",H19/$L19)</f>
        <v>6.8119891008174387E-3</v>
      </c>
      <c r="H41" s="27" t="str">
        <f t="shared" si="12"/>
        <v>-</v>
      </c>
      <c r="I41" s="27" t="str">
        <f t="shared" si="12"/>
        <v>-</v>
      </c>
      <c r="J41" s="27" t="str">
        <f t="shared" si="12"/>
        <v>-</v>
      </c>
    </row>
    <row r="42" spans="2:10" ht="20.100000000000001" customHeight="1" thickBot="1" x14ac:dyDescent="0.25">
      <c r="B42" s="4" t="s">
        <v>32</v>
      </c>
      <c r="C42" s="27">
        <f t="shared" si="2"/>
        <v>0.16990291262135923</v>
      </c>
      <c r="D42" s="27">
        <f t="shared" si="2"/>
        <v>0.13106796116504854</v>
      </c>
      <c r="E42" s="27">
        <f t="shared" si="2"/>
        <v>0.30582524271844658</v>
      </c>
      <c r="F42" s="27">
        <f t="shared" si="2"/>
        <v>0.38349514563106796</v>
      </c>
      <c r="G42" s="27">
        <f t="shared" ref="G42:J42" si="13">IF(H20=0,"-",H20/$L20)</f>
        <v>9.7087378640776691E-3</v>
      </c>
      <c r="H42" s="27" t="str">
        <f t="shared" si="13"/>
        <v>-</v>
      </c>
      <c r="I42" s="27" t="str">
        <f t="shared" si="13"/>
        <v>-</v>
      </c>
      <c r="J42" s="27" t="str">
        <f t="shared" si="13"/>
        <v>-</v>
      </c>
    </row>
    <row r="43" spans="2:10" ht="20.100000000000001" customHeight="1" thickBot="1" x14ac:dyDescent="0.25">
      <c r="B43" s="4" t="s">
        <v>33</v>
      </c>
      <c r="C43" s="27">
        <f t="shared" si="2"/>
        <v>0.18723404255319148</v>
      </c>
      <c r="D43" s="27">
        <f t="shared" si="2"/>
        <v>9.7872340425531917E-2</v>
      </c>
      <c r="E43" s="27">
        <f t="shared" si="2"/>
        <v>0.27659574468085107</v>
      </c>
      <c r="F43" s="27">
        <f t="shared" si="2"/>
        <v>0.41914893617021276</v>
      </c>
      <c r="G43" s="27" t="str">
        <f t="shared" ref="G43:J43" si="14">IF(H21=0,"-",H21/$L21)</f>
        <v>-</v>
      </c>
      <c r="H43" s="27" t="str">
        <f t="shared" si="14"/>
        <v>-</v>
      </c>
      <c r="I43" s="27">
        <f t="shared" si="14"/>
        <v>1.0638297872340425E-2</v>
      </c>
      <c r="J43" s="27">
        <f t="shared" si="14"/>
        <v>8.5106382978723406E-3</v>
      </c>
    </row>
    <row r="44" spans="2:10" ht="20.100000000000001" customHeight="1" thickBot="1" x14ac:dyDescent="0.25">
      <c r="B44" s="4" t="s">
        <v>34</v>
      </c>
      <c r="C44" s="27">
        <f t="shared" si="2"/>
        <v>0.10764331210191083</v>
      </c>
      <c r="D44" s="27">
        <f t="shared" si="2"/>
        <v>0.10191082802547771</v>
      </c>
      <c r="E44" s="27">
        <f t="shared" si="2"/>
        <v>0.2949044585987261</v>
      </c>
      <c r="F44" s="27">
        <f t="shared" si="2"/>
        <v>0.49490445859872612</v>
      </c>
      <c r="G44" s="27" t="str">
        <f t="shared" ref="G44:J44" si="15">IF(H22=0,"-",H22/$L22)</f>
        <v>-</v>
      </c>
      <c r="H44" s="27" t="str">
        <f t="shared" si="15"/>
        <v>-</v>
      </c>
      <c r="I44" s="27">
        <f t="shared" si="15"/>
        <v>6.3694267515923564E-4</v>
      </c>
      <c r="J44" s="27" t="str">
        <f t="shared" si="15"/>
        <v>-</v>
      </c>
    </row>
    <row r="45" spans="2:10" ht="20.100000000000001" customHeight="1" thickBot="1" x14ac:dyDescent="0.25">
      <c r="B45" s="4" t="s">
        <v>35</v>
      </c>
      <c r="C45" s="27">
        <f t="shared" si="2"/>
        <v>0.12205567451820129</v>
      </c>
      <c r="D45" s="27">
        <f t="shared" si="2"/>
        <v>4.4967880085653104E-2</v>
      </c>
      <c r="E45" s="27">
        <f t="shared" si="2"/>
        <v>0.34047109207708781</v>
      </c>
      <c r="F45" s="27">
        <f t="shared" si="2"/>
        <v>0.49036402569593146</v>
      </c>
      <c r="G45" s="27" t="str">
        <f t="shared" ref="G45:J45" si="16">IF(H23=0,"-",H23/$L23)</f>
        <v>-</v>
      </c>
      <c r="H45" s="27" t="str">
        <f t="shared" si="16"/>
        <v>-</v>
      </c>
      <c r="I45" s="27" t="str">
        <f t="shared" si="16"/>
        <v>-</v>
      </c>
      <c r="J45" s="27">
        <f t="shared" si="16"/>
        <v>2.1413276231263384E-3</v>
      </c>
    </row>
    <row r="46" spans="2:10" ht="20.100000000000001" customHeight="1" thickBot="1" x14ac:dyDescent="0.25">
      <c r="B46" s="4" t="s">
        <v>36</v>
      </c>
      <c r="C46" s="27">
        <f t="shared" si="2"/>
        <v>9.7014925373134331E-2</v>
      </c>
      <c r="D46" s="27">
        <f t="shared" si="2"/>
        <v>9.7014925373134331E-2</v>
      </c>
      <c r="E46" s="27">
        <f t="shared" si="2"/>
        <v>0.41044776119402987</v>
      </c>
      <c r="F46" s="27">
        <f t="shared" si="2"/>
        <v>0.39552238805970147</v>
      </c>
      <c r="G46" s="27" t="str">
        <f t="shared" ref="G46:J46" si="17">IF(H24=0,"-",H24/$L24)</f>
        <v>-</v>
      </c>
      <c r="H46" s="27" t="str">
        <f t="shared" si="17"/>
        <v>-</v>
      </c>
      <c r="I46" s="27" t="str">
        <f t="shared" si="17"/>
        <v>-</v>
      </c>
      <c r="J46" s="27" t="str">
        <f t="shared" si="17"/>
        <v>-</v>
      </c>
    </row>
    <row r="47" spans="2:10" ht="20.100000000000001" customHeight="1" thickBot="1" x14ac:dyDescent="0.25">
      <c r="B47" s="5" t="s">
        <v>37</v>
      </c>
      <c r="C47" s="27">
        <f t="shared" si="2"/>
        <v>0.16287878787878787</v>
      </c>
      <c r="D47" s="27">
        <f t="shared" si="2"/>
        <v>9.8484848484848481E-2</v>
      </c>
      <c r="E47" s="27">
        <f t="shared" si="2"/>
        <v>0.32196969696969696</v>
      </c>
      <c r="F47" s="27">
        <f t="shared" si="2"/>
        <v>0.38257575757575757</v>
      </c>
      <c r="G47" s="27">
        <f t="shared" ref="G47:J47" si="18">IF(H25=0,"-",H25/$L25)</f>
        <v>3.0303030303030304E-2</v>
      </c>
      <c r="H47" s="27">
        <f t="shared" si="18"/>
        <v>3.787878787878788E-3</v>
      </c>
      <c r="I47" s="27" t="str">
        <f t="shared" si="18"/>
        <v>-</v>
      </c>
      <c r="J47" s="27" t="str">
        <f t="shared" si="18"/>
        <v>-</v>
      </c>
    </row>
    <row r="48" spans="2:10" ht="20.100000000000001" customHeight="1" thickBot="1" x14ac:dyDescent="0.25">
      <c r="B48" s="6" t="s">
        <v>38</v>
      </c>
      <c r="C48" s="28">
        <f t="shared" si="2"/>
        <v>0.22641509433962265</v>
      </c>
      <c r="D48" s="28">
        <f t="shared" si="2"/>
        <v>0.18867924528301888</v>
      </c>
      <c r="E48" s="28">
        <f t="shared" si="2"/>
        <v>9.4339622641509441E-2</v>
      </c>
      <c r="F48" s="28">
        <f t="shared" si="2"/>
        <v>0.49056603773584906</v>
      </c>
      <c r="G48" s="28" t="str">
        <f t="shared" ref="G48:J48" si="19">IF(H26=0,"-",H26/$L26)</f>
        <v>-</v>
      </c>
      <c r="H48" s="28" t="str">
        <f t="shared" si="19"/>
        <v>-</v>
      </c>
      <c r="I48" s="28" t="str">
        <f t="shared" si="19"/>
        <v>-</v>
      </c>
      <c r="J48" s="28" t="str">
        <f t="shared" si="19"/>
        <v>-</v>
      </c>
    </row>
    <row r="49" spans="2:10" ht="20.100000000000001" customHeight="1" thickBot="1" x14ac:dyDescent="0.25">
      <c r="B49" s="7" t="s">
        <v>39</v>
      </c>
      <c r="C49" s="26">
        <f t="shared" si="2"/>
        <v>0.15055675119303827</v>
      </c>
      <c r="D49" s="26">
        <f t="shared" si="2"/>
        <v>0.10910451950968467</v>
      </c>
      <c r="E49" s="26">
        <f t="shared" si="2"/>
        <v>0.30279779170955368</v>
      </c>
      <c r="F49" s="26">
        <f t="shared" si="2"/>
        <v>0.42977449237391224</v>
      </c>
      <c r="G49" s="26">
        <f t="shared" ref="G49:J49" si="20">IF(H27=0,"-",H27/$L27)</f>
        <v>4.5850098250210533E-3</v>
      </c>
      <c r="H49" s="26">
        <f t="shared" si="20"/>
        <v>3.7428651632824929E-4</v>
      </c>
      <c r="I49" s="26">
        <f t="shared" si="20"/>
        <v>8.4214466173856083E-4</v>
      </c>
      <c r="J49" s="26">
        <f t="shared" si="20"/>
        <v>1.9650042107233088E-3</v>
      </c>
    </row>
  </sheetData>
  <mergeCells count="3">
    <mergeCell ref="C8:F8"/>
    <mergeCell ref="H8:L8"/>
    <mergeCell ref="C30:J30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topLeftCell="A7"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9" t="s">
        <v>40</v>
      </c>
      <c r="D9" s="59"/>
      <c r="E9" s="59"/>
      <c r="F9" s="59"/>
      <c r="G9" s="59"/>
      <c r="H9" s="60"/>
      <c r="I9" s="61" t="s">
        <v>41</v>
      </c>
      <c r="J9" s="59"/>
      <c r="K9" s="59"/>
      <c r="L9" s="59"/>
      <c r="M9" s="59"/>
      <c r="N9" s="60"/>
      <c r="O9" s="61" t="s">
        <v>42</v>
      </c>
      <c r="P9" s="59"/>
      <c r="Q9" s="59"/>
      <c r="R9" s="59"/>
      <c r="S9" s="59"/>
      <c r="T9" s="60"/>
      <c r="U9" s="61" t="s">
        <v>43</v>
      </c>
      <c r="V9" s="59"/>
      <c r="W9" s="59"/>
      <c r="X9" s="59"/>
      <c r="Y9" s="59"/>
      <c r="Z9" s="60"/>
      <c r="AA9" s="61" t="s">
        <v>44</v>
      </c>
      <c r="AB9" s="59"/>
      <c r="AC9" s="59"/>
      <c r="AD9" s="59"/>
      <c r="AE9" s="59"/>
      <c r="AF9" s="60"/>
      <c r="AG9" s="61" t="s">
        <v>45</v>
      </c>
      <c r="AH9" s="59"/>
      <c r="AI9" s="59"/>
      <c r="AJ9" s="59"/>
      <c r="AK9" s="59"/>
      <c r="AL9" s="60"/>
      <c r="AM9" s="61" t="s">
        <v>46</v>
      </c>
      <c r="AN9" s="59"/>
      <c r="AO9" s="59"/>
      <c r="AP9" s="59"/>
      <c r="AQ9" s="59"/>
      <c r="AR9" s="60"/>
      <c r="AS9" s="61" t="s">
        <v>47</v>
      </c>
      <c r="AT9" s="59"/>
      <c r="AU9" s="59"/>
      <c r="AV9" s="59"/>
      <c r="AW9" s="59"/>
      <c r="AX9" s="60"/>
    </row>
    <row r="10" spans="2:50" ht="63.75" customHeight="1" thickBot="1" x14ac:dyDescent="0.25">
      <c r="C10" s="64" t="s">
        <v>48</v>
      </c>
      <c r="D10" s="62" t="s">
        <v>248</v>
      </c>
      <c r="E10" s="63"/>
      <c r="F10" s="64" t="s">
        <v>49</v>
      </c>
      <c r="G10" s="64" t="s">
        <v>50</v>
      </c>
      <c r="H10" s="64" t="s">
        <v>51</v>
      </c>
      <c r="I10" s="64" t="s">
        <v>48</v>
      </c>
      <c r="J10" s="62" t="s">
        <v>248</v>
      </c>
      <c r="K10" s="63"/>
      <c r="L10" s="64" t="s">
        <v>49</v>
      </c>
      <c r="M10" s="64" t="s">
        <v>50</v>
      </c>
      <c r="N10" s="64" t="s">
        <v>51</v>
      </c>
      <c r="O10" s="64" t="s">
        <v>48</v>
      </c>
      <c r="P10" s="62" t="s">
        <v>248</v>
      </c>
      <c r="Q10" s="63"/>
      <c r="R10" s="64" t="s">
        <v>49</v>
      </c>
      <c r="S10" s="64" t="s">
        <v>50</v>
      </c>
      <c r="T10" s="64" t="s">
        <v>51</v>
      </c>
      <c r="U10" s="64" t="s">
        <v>48</v>
      </c>
      <c r="V10" s="62" t="s">
        <v>248</v>
      </c>
      <c r="W10" s="63"/>
      <c r="X10" s="64" t="s">
        <v>49</v>
      </c>
      <c r="Y10" s="64" t="s">
        <v>50</v>
      </c>
      <c r="Z10" s="64" t="s">
        <v>51</v>
      </c>
      <c r="AA10" s="64" t="s">
        <v>48</v>
      </c>
      <c r="AB10" s="62" t="s">
        <v>248</v>
      </c>
      <c r="AC10" s="63"/>
      <c r="AD10" s="64" t="s">
        <v>49</v>
      </c>
      <c r="AE10" s="64" t="s">
        <v>50</v>
      </c>
      <c r="AF10" s="64" t="s">
        <v>51</v>
      </c>
      <c r="AG10" s="64" t="s">
        <v>48</v>
      </c>
      <c r="AH10" s="62" t="s">
        <v>248</v>
      </c>
      <c r="AI10" s="63"/>
      <c r="AJ10" s="64" t="s">
        <v>49</v>
      </c>
      <c r="AK10" s="64" t="s">
        <v>50</v>
      </c>
      <c r="AL10" s="64" t="s">
        <v>51</v>
      </c>
      <c r="AM10" s="64" t="s">
        <v>48</v>
      </c>
      <c r="AN10" s="62" t="s">
        <v>248</v>
      </c>
      <c r="AO10" s="63"/>
      <c r="AP10" s="64" t="s">
        <v>49</v>
      </c>
      <c r="AQ10" s="64" t="s">
        <v>50</v>
      </c>
      <c r="AR10" s="64" t="s">
        <v>51</v>
      </c>
      <c r="AS10" s="64" t="s">
        <v>48</v>
      </c>
      <c r="AT10" s="62" t="s">
        <v>248</v>
      </c>
      <c r="AU10" s="63"/>
      <c r="AV10" s="64" t="s">
        <v>49</v>
      </c>
      <c r="AW10" s="64" t="s">
        <v>50</v>
      </c>
      <c r="AX10" s="64" t="s">
        <v>51</v>
      </c>
    </row>
    <row r="11" spans="2:50" ht="20.100000000000001" customHeight="1" thickBot="1" x14ac:dyDescent="0.25">
      <c r="C11" s="65"/>
      <c r="D11" s="55" t="s">
        <v>246</v>
      </c>
      <c r="E11" s="55" t="s">
        <v>247</v>
      </c>
      <c r="F11" s="65"/>
      <c r="G11" s="65"/>
      <c r="H11" s="65"/>
      <c r="I11" s="65"/>
      <c r="J11" s="55" t="s">
        <v>246</v>
      </c>
      <c r="K11" s="55" t="s">
        <v>247</v>
      </c>
      <c r="L11" s="65"/>
      <c r="M11" s="65"/>
      <c r="N11" s="65"/>
      <c r="O11" s="65"/>
      <c r="P11" s="55" t="s">
        <v>246</v>
      </c>
      <c r="Q11" s="55" t="s">
        <v>247</v>
      </c>
      <c r="R11" s="65"/>
      <c r="S11" s="65"/>
      <c r="T11" s="65"/>
      <c r="U11" s="65"/>
      <c r="V11" s="55" t="s">
        <v>246</v>
      </c>
      <c r="W11" s="55" t="s">
        <v>247</v>
      </c>
      <c r="X11" s="65"/>
      <c r="Y11" s="65"/>
      <c r="Z11" s="65"/>
      <c r="AA11" s="65"/>
      <c r="AB11" s="55" t="s">
        <v>246</v>
      </c>
      <c r="AC11" s="55" t="s">
        <v>247</v>
      </c>
      <c r="AD11" s="65"/>
      <c r="AE11" s="65"/>
      <c r="AF11" s="65"/>
      <c r="AG11" s="65"/>
      <c r="AH11" s="55" t="s">
        <v>246</v>
      </c>
      <c r="AI11" s="55" t="s">
        <v>247</v>
      </c>
      <c r="AJ11" s="65"/>
      <c r="AK11" s="65"/>
      <c r="AL11" s="65"/>
      <c r="AM11" s="65"/>
      <c r="AN11" s="55" t="s">
        <v>246</v>
      </c>
      <c r="AO11" s="55" t="s">
        <v>247</v>
      </c>
      <c r="AP11" s="65"/>
      <c r="AQ11" s="65"/>
      <c r="AR11" s="65"/>
      <c r="AS11" s="65"/>
      <c r="AT11" s="55" t="s">
        <v>246</v>
      </c>
      <c r="AU11" s="55" t="s">
        <v>247</v>
      </c>
      <c r="AV11" s="65"/>
      <c r="AW11" s="65"/>
      <c r="AX11" s="65"/>
    </row>
    <row r="12" spans="2:50" ht="20.100000000000001" customHeight="1" thickBot="1" x14ac:dyDescent="0.25">
      <c r="B12" s="3" t="s">
        <v>22</v>
      </c>
      <c r="C12" s="18">
        <v>11503</v>
      </c>
      <c r="D12" s="18">
        <v>1411</v>
      </c>
      <c r="E12" s="18">
        <v>905</v>
      </c>
      <c r="F12" s="18">
        <v>81</v>
      </c>
      <c r="G12" s="18">
        <v>13329</v>
      </c>
      <c r="H12" s="18">
        <v>11311</v>
      </c>
      <c r="I12" s="18">
        <v>3811</v>
      </c>
      <c r="J12" s="18">
        <v>478</v>
      </c>
      <c r="K12" s="18">
        <v>9</v>
      </c>
      <c r="L12" s="18">
        <v>1</v>
      </c>
      <c r="M12" s="18">
        <v>4096</v>
      </c>
      <c r="N12" s="18">
        <v>253</v>
      </c>
      <c r="O12" s="18">
        <v>14</v>
      </c>
      <c r="P12" s="18">
        <v>0</v>
      </c>
      <c r="Q12" s="18">
        <v>0</v>
      </c>
      <c r="R12" s="18">
        <v>0</v>
      </c>
      <c r="S12" s="18">
        <v>17</v>
      </c>
      <c r="T12" s="18">
        <v>55</v>
      </c>
      <c r="U12" s="18">
        <v>5289</v>
      </c>
      <c r="V12" s="18">
        <v>928</v>
      </c>
      <c r="W12" s="18">
        <v>896</v>
      </c>
      <c r="X12" s="18">
        <v>36</v>
      </c>
      <c r="Y12" s="18">
        <v>6869</v>
      </c>
      <c r="Z12" s="18">
        <v>7341</v>
      </c>
      <c r="AA12" s="18">
        <v>1795</v>
      </c>
      <c r="AB12" s="18">
        <v>0</v>
      </c>
      <c r="AC12" s="18">
        <v>0</v>
      </c>
      <c r="AD12" s="18">
        <v>44</v>
      </c>
      <c r="AE12" s="18">
        <v>1742</v>
      </c>
      <c r="AF12" s="18">
        <v>3255</v>
      </c>
      <c r="AG12" s="18">
        <v>586</v>
      </c>
      <c r="AH12" s="18">
        <v>5</v>
      </c>
      <c r="AI12" s="18">
        <v>0</v>
      </c>
      <c r="AJ12" s="18">
        <v>0</v>
      </c>
      <c r="AK12" s="18">
        <v>595</v>
      </c>
      <c r="AL12" s="18">
        <v>386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8</v>
      </c>
      <c r="AT12" s="18">
        <v>0</v>
      </c>
      <c r="AU12" s="18">
        <v>0</v>
      </c>
      <c r="AV12" s="18">
        <v>0</v>
      </c>
      <c r="AW12" s="18">
        <v>10</v>
      </c>
      <c r="AX12" s="18">
        <v>21</v>
      </c>
    </row>
    <row r="13" spans="2:50" ht="20.100000000000001" customHeight="1" thickBot="1" x14ac:dyDescent="0.25">
      <c r="B13" s="4" t="s">
        <v>23</v>
      </c>
      <c r="C13" s="19">
        <v>1303</v>
      </c>
      <c r="D13" s="19">
        <v>523</v>
      </c>
      <c r="E13" s="19">
        <v>198</v>
      </c>
      <c r="F13" s="19">
        <v>20</v>
      </c>
      <c r="G13" s="19">
        <v>2097</v>
      </c>
      <c r="H13" s="19">
        <v>755</v>
      </c>
      <c r="I13" s="19">
        <v>462</v>
      </c>
      <c r="J13" s="19">
        <v>81</v>
      </c>
      <c r="K13" s="19">
        <v>1</v>
      </c>
      <c r="L13" s="19">
        <v>0</v>
      </c>
      <c r="M13" s="19">
        <v>547</v>
      </c>
      <c r="N13" s="19">
        <v>9</v>
      </c>
      <c r="O13" s="19">
        <v>4</v>
      </c>
      <c r="P13" s="19">
        <v>0</v>
      </c>
      <c r="Q13" s="19">
        <v>0</v>
      </c>
      <c r="R13" s="19">
        <v>0</v>
      </c>
      <c r="S13" s="19">
        <v>4</v>
      </c>
      <c r="T13" s="19">
        <v>7</v>
      </c>
      <c r="U13" s="19">
        <v>509</v>
      </c>
      <c r="V13" s="19">
        <v>442</v>
      </c>
      <c r="W13" s="19">
        <v>197</v>
      </c>
      <c r="X13" s="19">
        <v>15</v>
      </c>
      <c r="Y13" s="19">
        <v>1176</v>
      </c>
      <c r="Z13" s="19">
        <v>499</v>
      </c>
      <c r="AA13" s="19">
        <v>270</v>
      </c>
      <c r="AB13" s="19">
        <v>0</v>
      </c>
      <c r="AC13" s="19">
        <v>0</v>
      </c>
      <c r="AD13" s="19">
        <v>5</v>
      </c>
      <c r="AE13" s="19">
        <v>303</v>
      </c>
      <c r="AF13" s="19">
        <v>219</v>
      </c>
      <c r="AG13" s="19">
        <v>57</v>
      </c>
      <c r="AH13" s="19">
        <v>0</v>
      </c>
      <c r="AI13" s="19">
        <v>0</v>
      </c>
      <c r="AJ13" s="19">
        <v>0</v>
      </c>
      <c r="AK13" s="19">
        <v>65</v>
      </c>
      <c r="AL13" s="19">
        <v>20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1</v>
      </c>
      <c r="AT13" s="19">
        <v>0</v>
      </c>
      <c r="AU13" s="19">
        <v>0</v>
      </c>
      <c r="AV13" s="19">
        <v>0</v>
      </c>
      <c r="AW13" s="19">
        <v>2</v>
      </c>
      <c r="AX13" s="19">
        <v>1</v>
      </c>
    </row>
    <row r="14" spans="2:50" ht="20.100000000000001" customHeight="1" thickBot="1" x14ac:dyDescent="0.25">
      <c r="B14" s="4" t="s">
        <v>24</v>
      </c>
      <c r="C14" s="19">
        <v>1130</v>
      </c>
      <c r="D14" s="19">
        <v>111</v>
      </c>
      <c r="E14" s="19">
        <v>13</v>
      </c>
      <c r="F14" s="19">
        <v>2</v>
      </c>
      <c r="G14" s="19">
        <v>1255</v>
      </c>
      <c r="H14" s="19">
        <v>1038</v>
      </c>
      <c r="I14" s="19">
        <v>376</v>
      </c>
      <c r="J14" s="19">
        <v>35</v>
      </c>
      <c r="K14" s="19">
        <v>0</v>
      </c>
      <c r="L14" s="19">
        <v>0</v>
      </c>
      <c r="M14" s="19">
        <v>412</v>
      </c>
      <c r="N14" s="19">
        <v>9</v>
      </c>
      <c r="O14" s="19">
        <v>2</v>
      </c>
      <c r="P14" s="19">
        <v>0</v>
      </c>
      <c r="Q14" s="19">
        <v>0</v>
      </c>
      <c r="R14" s="19">
        <v>0</v>
      </c>
      <c r="S14" s="19">
        <v>6</v>
      </c>
      <c r="T14" s="19">
        <v>5</v>
      </c>
      <c r="U14" s="19">
        <v>497</v>
      </c>
      <c r="V14" s="19">
        <v>76</v>
      </c>
      <c r="W14" s="19">
        <v>13</v>
      </c>
      <c r="X14" s="19">
        <v>1</v>
      </c>
      <c r="Y14" s="19">
        <v>613</v>
      </c>
      <c r="Z14" s="19">
        <v>724</v>
      </c>
      <c r="AA14" s="19">
        <v>224</v>
      </c>
      <c r="AB14" s="19">
        <v>0</v>
      </c>
      <c r="AC14" s="19">
        <v>0</v>
      </c>
      <c r="AD14" s="19">
        <v>1</v>
      </c>
      <c r="AE14" s="19">
        <v>191</v>
      </c>
      <c r="AF14" s="19">
        <v>277</v>
      </c>
      <c r="AG14" s="19">
        <v>31</v>
      </c>
      <c r="AH14" s="19">
        <v>0</v>
      </c>
      <c r="AI14" s="19">
        <v>0</v>
      </c>
      <c r="AJ14" s="19">
        <v>0</v>
      </c>
      <c r="AK14" s="19">
        <v>33</v>
      </c>
      <c r="AL14" s="19">
        <v>21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2</v>
      </c>
    </row>
    <row r="15" spans="2:50" ht="20.100000000000001" customHeight="1" thickBot="1" x14ac:dyDescent="0.25">
      <c r="B15" s="4" t="s">
        <v>25</v>
      </c>
      <c r="C15" s="19">
        <v>1737</v>
      </c>
      <c r="D15" s="19">
        <v>609</v>
      </c>
      <c r="E15" s="19">
        <v>17</v>
      </c>
      <c r="F15" s="19">
        <v>0</v>
      </c>
      <c r="G15" s="19">
        <v>2501</v>
      </c>
      <c r="H15" s="19">
        <v>2010</v>
      </c>
      <c r="I15" s="19">
        <v>677</v>
      </c>
      <c r="J15" s="19">
        <v>107</v>
      </c>
      <c r="K15" s="19">
        <v>0</v>
      </c>
      <c r="L15" s="19">
        <v>0</v>
      </c>
      <c r="M15" s="19">
        <v>784</v>
      </c>
      <c r="N15" s="19">
        <v>4</v>
      </c>
      <c r="O15" s="19">
        <v>4</v>
      </c>
      <c r="P15" s="19">
        <v>0</v>
      </c>
      <c r="Q15" s="19">
        <v>0</v>
      </c>
      <c r="R15" s="19">
        <v>0</v>
      </c>
      <c r="S15" s="19">
        <v>3</v>
      </c>
      <c r="T15" s="19">
        <v>17</v>
      </c>
      <c r="U15" s="19">
        <v>715</v>
      </c>
      <c r="V15" s="19">
        <v>502</v>
      </c>
      <c r="W15" s="19">
        <v>17</v>
      </c>
      <c r="X15" s="19">
        <v>0</v>
      </c>
      <c r="Y15" s="19">
        <v>1342</v>
      </c>
      <c r="Z15" s="19">
        <v>1522</v>
      </c>
      <c r="AA15" s="19">
        <v>287</v>
      </c>
      <c r="AB15" s="19">
        <v>0</v>
      </c>
      <c r="AC15" s="19">
        <v>0</v>
      </c>
      <c r="AD15" s="19">
        <v>0</v>
      </c>
      <c r="AE15" s="19">
        <v>315</v>
      </c>
      <c r="AF15" s="19">
        <v>433</v>
      </c>
      <c r="AG15" s="19">
        <v>54</v>
      </c>
      <c r="AH15" s="19">
        <v>0</v>
      </c>
      <c r="AI15" s="19">
        <v>0</v>
      </c>
      <c r="AJ15" s="19">
        <v>0</v>
      </c>
      <c r="AK15" s="19">
        <v>56</v>
      </c>
      <c r="AL15" s="19">
        <v>34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1</v>
      </c>
      <c r="AX15" s="19">
        <v>0</v>
      </c>
    </row>
    <row r="16" spans="2:50" ht="20.100000000000001" customHeight="1" thickBot="1" x14ac:dyDescent="0.25">
      <c r="B16" s="4" t="s">
        <v>26</v>
      </c>
      <c r="C16" s="19">
        <v>2824</v>
      </c>
      <c r="D16" s="19">
        <v>467</v>
      </c>
      <c r="E16" s="19">
        <v>182</v>
      </c>
      <c r="F16" s="19">
        <v>9</v>
      </c>
      <c r="G16" s="19">
        <v>3471</v>
      </c>
      <c r="H16" s="19">
        <v>1922</v>
      </c>
      <c r="I16" s="19">
        <v>1546</v>
      </c>
      <c r="J16" s="19">
        <v>190</v>
      </c>
      <c r="K16" s="19">
        <v>10</v>
      </c>
      <c r="L16" s="19">
        <v>3</v>
      </c>
      <c r="M16" s="19">
        <v>1725</v>
      </c>
      <c r="N16" s="19">
        <v>8</v>
      </c>
      <c r="O16" s="19">
        <v>6</v>
      </c>
      <c r="P16" s="19">
        <v>0</v>
      </c>
      <c r="Q16" s="19">
        <v>0</v>
      </c>
      <c r="R16" s="19">
        <v>0</v>
      </c>
      <c r="S16" s="19">
        <v>6</v>
      </c>
      <c r="T16" s="19">
        <v>19</v>
      </c>
      <c r="U16" s="19">
        <v>829</v>
      </c>
      <c r="V16" s="19">
        <v>270</v>
      </c>
      <c r="W16" s="19">
        <v>172</v>
      </c>
      <c r="X16" s="19">
        <v>5</v>
      </c>
      <c r="Y16" s="19">
        <v>1267</v>
      </c>
      <c r="Z16" s="19">
        <v>1388</v>
      </c>
      <c r="AA16" s="19">
        <v>211</v>
      </c>
      <c r="AB16" s="19">
        <v>0</v>
      </c>
      <c r="AC16" s="19">
        <v>0</v>
      </c>
      <c r="AD16" s="19">
        <v>1</v>
      </c>
      <c r="AE16" s="19">
        <v>248</v>
      </c>
      <c r="AF16" s="19">
        <v>420</v>
      </c>
      <c r="AG16" s="19">
        <v>231</v>
      </c>
      <c r="AH16" s="19">
        <v>7</v>
      </c>
      <c r="AI16" s="19">
        <v>0</v>
      </c>
      <c r="AJ16" s="19">
        <v>0</v>
      </c>
      <c r="AK16" s="19">
        <v>224</v>
      </c>
      <c r="AL16" s="19">
        <v>86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</v>
      </c>
      <c r="AT16" s="19">
        <v>0</v>
      </c>
      <c r="AU16" s="19">
        <v>0</v>
      </c>
      <c r="AV16" s="19">
        <v>0</v>
      </c>
      <c r="AW16" s="19">
        <v>1</v>
      </c>
      <c r="AX16" s="19">
        <v>1</v>
      </c>
    </row>
    <row r="17" spans="2:50" ht="20.100000000000001" customHeight="1" thickBot="1" x14ac:dyDescent="0.25">
      <c r="B17" s="4" t="s">
        <v>27</v>
      </c>
      <c r="C17" s="19">
        <v>604</v>
      </c>
      <c r="D17" s="19">
        <v>57</v>
      </c>
      <c r="E17" s="19">
        <v>5</v>
      </c>
      <c r="F17" s="19">
        <v>3</v>
      </c>
      <c r="G17" s="19">
        <v>777</v>
      </c>
      <c r="H17" s="19">
        <v>411</v>
      </c>
      <c r="I17" s="19">
        <v>173</v>
      </c>
      <c r="J17" s="19">
        <v>39</v>
      </c>
      <c r="K17" s="19">
        <v>0</v>
      </c>
      <c r="L17" s="19">
        <v>0</v>
      </c>
      <c r="M17" s="19">
        <v>216</v>
      </c>
      <c r="N17" s="19">
        <v>2</v>
      </c>
      <c r="O17" s="19">
        <v>2</v>
      </c>
      <c r="P17" s="19">
        <v>0</v>
      </c>
      <c r="Q17" s="19">
        <v>0</v>
      </c>
      <c r="R17" s="19">
        <v>0</v>
      </c>
      <c r="S17" s="19">
        <v>1</v>
      </c>
      <c r="T17" s="19">
        <v>5</v>
      </c>
      <c r="U17" s="19">
        <v>335</v>
      </c>
      <c r="V17" s="19">
        <v>16</v>
      </c>
      <c r="W17" s="19">
        <v>5</v>
      </c>
      <c r="X17" s="19">
        <v>3</v>
      </c>
      <c r="Y17" s="19">
        <v>426</v>
      </c>
      <c r="Z17" s="19">
        <v>245</v>
      </c>
      <c r="AA17" s="19">
        <v>76</v>
      </c>
      <c r="AB17" s="19">
        <v>0</v>
      </c>
      <c r="AC17" s="19">
        <v>0</v>
      </c>
      <c r="AD17" s="19">
        <v>0</v>
      </c>
      <c r="AE17" s="19">
        <v>108</v>
      </c>
      <c r="AF17" s="19">
        <v>140</v>
      </c>
      <c r="AG17" s="19">
        <v>18</v>
      </c>
      <c r="AH17" s="19">
        <v>2</v>
      </c>
      <c r="AI17" s="19">
        <v>0</v>
      </c>
      <c r="AJ17" s="19">
        <v>0</v>
      </c>
      <c r="AK17" s="19">
        <v>26</v>
      </c>
      <c r="AL17" s="19">
        <v>16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3</v>
      </c>
    </row>
    <row r="18" spans="2:50" ht="20.100000000000001" customHeight="1" thickBot="1" x14ac:dyDescent="0.25">
      <c r="B18" s="4" t="s">
        <v>28</v>
      </c>
      <c r="C18" s="19">
        <v>1982</v>
      </c>
      <c r="D18" s="19">
        <v>86</v>
      </c>
      <c r="E18" s="19">
        <v>18</v>
      </c>
      <c r="F18" s="19">
        <v>3</v>
      </c>
      <c r="G18" s="19">
        <v>2217</v>
      </c>
      <c r="H18" s="19">
        <v>2556</v>
      </c>
      <c r="I18" s="19">
        <v>554</v>
      </c>
      <c r="J18" s="19">
        <v>15</v>
      </c>
      <c r="K18" s="19">
        <v>1</v>
      </c>
      <c r="L18" s="19">
        <v>0</v>
      </c>
      <c r="M18" s="19">
        <v>586</v>
      </c>
      <c r="N18" s="19">
        <v>82</v>
      </c>
      <c r="O18" s="19">
        <v>3</v>
      </c>
      <c r="P18" s="19">
        <v>0</v>
      </c>
      <c r="Q18" s="19">
        <v>0</v>
      </c>
      <c r="R18" s="19">
        <v>0</v>
      </c>
      <c r="S18" s="19">
        <v>3</v>
      </c>
      <c r="T18" s="19">
        <v>16</v>
      </c>
      <c r="U18" s="19">
        <v>981</v>
      </c>
      <c r="V18" s="19">
        <v>71</v>
      </c>
      <c r="W18" s="19">
        <v>17</v>
      </c>
      <c r="X18" s="19">
        <v>0</v>
      </c>
      <c r="Y18" s="19">
        <v>1128</v>
      </c>
      <c r="Z18" s="19">
        <v>1784</v>
      </c>
      <c r="AA18" s="19">
        <v>394</v>
      </c>
      <c r="AB18" s="19">
        <v>0</v>
      </c>
      <c r="AC18" s="19">
        <v>0</v>
      </c>
      <c r="AD18" s="19">
        <v>0</v>
      </c>
      <c r="AE18" s="19">
        <v>437</v>
      </c>
      <c r="AF18" s="19">
        <v>635</v>
      </c>
      <c r="AG18" s="19">
        <v>50</v>
      </c>
      <c r="AH18" s="19">
        <v>0</v>
      </c>
      <c r="AI18" s="19">
        <v>0</v>
      </c>
      <c r="AJ18" s="19">
        <v>3</v>
      </c>
      <c r="AK18" s="19">
        <v>61</v>
      </c>
      <c r="AL18" s="19">
        <v>35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2</v>
      </c>
      <c r="AX18" s="19">
        <v>4</v>
      </c>
    </row>
    <row r="19" spans="2:50" ht="20.100000000000001" customHeight="1" thickBot="1" x14ac:dyDescent="0.25">
      <c r="B19" s="4" t="s">
        <v>29</v>
      </c>
      <c r="C19" s="19">
        <v>1959</v>
      </c>
      <c r="D19" s="19">
        <v>244</v>
      </c>
      <c r="E19" s="19">
        <v>102</v>
      </c>
      <c r="F19" s="19">
        <v>11</v>
      </c>
      <c r="G19" s="19">
        <v>2169</v>
      </c>
      <c r="H19" s="19">
        <v>4164</v>
      </c>
      <c r="I19" s="19">
        <v>696</v>
      </c>
      <c r="J19" s="19">
        <v>97</v>
      </c>
      <c r="K19" s="19">
        <v>9</v>
      </c>
      <c r="L19" s="19">
        <v>3</v>
      </c>
      <c r="M19" s="19">
        <v>810</v>
      </c>
      <c r="N19" s="19">
        <v>20</v>
      </c>
      <c r="O19" s="19">
        <v>2</v>
      </c>
      <c r="P19" s="19">
        <v>0</v>
      </c>
      <c r="Q19" s="19">
        <v>0</v>
      </c>
      <c r="R19" s="19">
        <v>0</v>
      </c>
      <c r="S19" s="19">
        <v>0</v>
      </c>
      <c r="T19" s="19">
        <v>15</v>
      </c>
      <c r="U19" s="19">
        <v>829</v>
      </c>
      <c r="V19" s="19">
        <v>147</v>
      </c>
      <c r="W19" s="19">
        <v>93</v>
      </c>
      <c r="X19" s="19">
        <v>8</v>
      </c>
      <c r="Y19" s="19">
        <v>987</v>
      </c>
      <c r="Z19" s="19">
        <v>2949</v>
      </c>
      <c r="AA19" s="19">
        <v>342</v>
      </c>
      <c r="AB19" s="19">
        <v>0</v>
      </c>
      <c r="AC19" s="19">
        <v>0</v>
      </c>
      <c r="AD19" s="19">
        <v>0</v>
      </c>
      <c r="AE19" s="19">
        <v>303</v>
      </c>
      <c r="AF19" s="19">
        <v>1089</v>
      </c>
      <c r="AG19" s="19">
        <v>89</v>
      </c>
      <c r="AH19" s="19">
        <v>0</v>
      </c>
      <c r="AI19" s="19">
        <v>0</v>
      </c>
      <c r="AJ19" s="19">
        <v>0</v>
      </c>
      <c r="AK19" s="19">
        <v>69</v>
      </c>
      <c r="AL19" s="19">
        <v>86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1</v>
      </c>
      <c r="AT19" s="19">
        <v>0</v>
      </c>
      <c r="AU19" s="19">
        <v>0</v>
      </c>
      <c r="AV19" s="19">
        <v>0</v>
      </c>
      <c r="AW19" s="19">
        <v>0</v>
      </c>
      <c r="AX19" s="19">
        <v>5</v>
      </c>
    </row>
    <row r="20" spans="2:50" ht="20.100000000000001" customHeight="1" thickBot="1" x14ac:dyDescent="0.25">
      <c r="B20" s="4" t="s">
        <v>30</v>
      </c>
      <c r="C20" s="19">
        <v>8350</v>
      </c>
      <c r="D20" s="19">
        <v>561</v>
      </c>
      <c r="E20" s="19">
        <v>313</v>
      </c>
      <c r="F20" s="19">
        <v>40</v>
      </c>
      <c r="G20" s="19">
        <v>9196</v>
      </c>
      <c r="H20" s="19">
        <v>10787</v>
      </c>
      <c r="I20" s="19">
        <v>2900</v>
      </c>
      <c r="J20" s="19">
        <v>290</v>
      </c>
      <c r="K20" s="19">
        <v>12</v>
      </c>
      <c r="L20" s="19">
        <v>5</v>
      </c>
      <c r="M20" s="19">
        <v>3212</v>
      </c>
      <c r="N20" s="19">
        <v>51</v>
      </c>
      <c r="O20" s="19">
        <v>60</v>
      </c>
      <c r="P20" s="19">
        <v>0</v>
      </c>
      <c r="Q20" s="19">
        <v>0</v>
      </c>
      <c r="R20" s="19">
        <v>0</v>
      </c>
      <c r="S20" s="19">
        <v>67</v>
      </c>
      <c r="T20" s="19">
        <v>169</v>
      </c>
      <c r="U20" s="19">
        <v>3347</v>
      </c>
      <c r="V20" s="19">
        <v>271</v>
      </c>
      <c r="W20" s="19">
        <v>300</v>
      </c>
      <c r="X20" s="19">
        <v>30</v>
      </c>
      <c r="Y20" s="19">
        <v>3916</v>
      </c>
      <c r="Z20" s="19">
        <v>7257</v>
      </c>
      <c r="AA20" s="19">
        <v>1863</v>
      </c>
      <c r="AB20" s="19">
        <v>0</v>
      </c>
      <c r="AC20" s="19">
        <v>0</v>
      </c>
      <c r="AD20" s="19">
        <v>1</v>
      </c>
      <c r="AE20" s="19">
        <v>1807</v>
      </c>
      <c r="AF20" s="19">
        <v>3075</v>
      </c>
      <c r="AG20" s="19">
        <v>173</v>
      </c>
      <c r="AH20" s="19">
        <v>0</v>
      </c>
      <c r="AI20" s="19">
        <v>0</v>
      </c>
      <c r="AJ20" s="19">
        <v>4</v>
      </c>
      <c r="AK20" s="19">
        <v>183</v>
      </c>
      <c r="AL20" s="19">
        <v>180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7</v>
      </c>
      <c r="AT20" s="19">
        <v>0</v>
      </c>
      <c r="AU20" s="19">
        <v>1</v>
      </c>
      <c r="AV20" s="19">
        <v>0</v>
      </c>
      <c r="AW20" s="19">
        <v>11</v>
      </c>
      <c r="AX20" s="19">
        <v>55</v>
      </c>
    </row>
    <row r="21" spans="2:50" ht="20.100000000000001" customHeight="1" thickBot="1" x14ac:dyDescent="0.25">
      <c r="B21" s="4" t="s">
        <v>31</v>
      </c>
      <c r="C21" s="19">
        <v>8515</v>
      </c>
      <c r="D21" s="19">
        <v>541</v>
      </c>
      <c r="E21" s="19">
        <v>414</v>
      </c>
      <c r="F21" s="19">
        <v>7</v>
      </c>
      <c r="G21" s="19">
        <v>9645</v>
      </c>
      <c r="H21" s="19">
        <v>6480</v>
      </c>
      <c r="I21" s="19">
        <v>2373</v>
      </c>
      <c r="J21" s="19">
        <v>328</v>
      </c>
      <c r="K21" s="19">
        <v>25</v>
      </c>
      <c r="L21" s="19">
        <v>0</v>
      </c>
      <c r="M21" s="19">
        <v>2730</v>
      </c>
      <c r="N21" s="19">
        <v>35</v>
      </c>
      <c r="O21" s="19">
        <v>23</v>
      </c>
      <c r="P21" s="19">
        <v>0</v>
      </c>
      <c r="Q21" s="19">
        <v>1</v>
      </c>
      <c r="R21" s="19">
        <v>2</v>
      </c>
      <c r="S21" s="19">
        <v>24</v>
      </c>
      <c r="T21" s="19">
        <v>80</v>
      </c>
      <c r="U21" s="19">
        <v>4444</v>
      </c>
      <c r="V21" s="19">
        <v>213</v>
      </c>
      <c r="W21" s="19">
        <v>388</v>
      </c>
      <c r="X21" s="19">
        <v>5</v>
      </c>
      <c r="Y21" s="19">
        <v>5124</v>
      </c>
      <c r="Z21" s="19">
        <v>4138</v>
      </c>
      <c r="AA21" s="19">
        <v>1302</v>
      </c>
      <c r="AB21" s="19">
        <v>0</v>
      </c>
      <c r="AC21" s="19">
        <v>0</v>
      </c>
      <c r="AD21" s="19">
        <v>0</v>
      </c>
      <c r="AE21" s="19">
        <v>1412</v>
      </c>
      <c r="AF21" s="19">
        <v>1971</v>
      </c>
      <c r="AG21" s="19">
        <v>358</v>
      </c>
      <c r="AH21" s="19">
        <v>0</v>
      </c>
      <c r="AI21" s="19">
        <v>0</v>
      </c>
      <c r="AJ21" s="19">
        <v>0</v>
      </c>
      <c r="AK21" s="19">
        <v>341</v>
      </c>
      <c r="AL21" s="19">
        <v>225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15</v>
      </c>
      <c r="AT21" s="19">
        <v>0</v>
      </c>
      <c r="AU21" s="19">
        <v>0</v>
      </c>
      <c r="AV21" s="19">
        <v>0</v>
      </c>
      <c r="AW21" s="19">
        <v>14</v>
      </c>
      <c r="AX21" s="19">
        <v>31</v>
      </c>
    </row>
    <row r="22" spans="2:50" ht="20.100000000000001" customHeight="1" thickBot="1" x14ac:dyDescent="0.25">
      <c r="B22" s="4" t="s">
        <v>32</v>
      </c>
      <c r="C22" s="19">
        <v>833</v>
      </c>
      <c r="D22" s="19">
        <v>202</v>
      </c>
      <c r="E22" s="19">
        <v>10</v>
      </c>
      <c r="F22" s="19">
        <v>10</v>
      </c>
      <c r="G22" s="19">
        <v>1066</v>
      </c>
      <c r="H22" s="19">
        <v>1208</v>
      </c>
      <c r="I22" s="19">
        <v>293</v>
      </c>
      <c r="J22" s="19">
        <v>74</v>
      </c>
      <c r="K22" s="19">
        <v>0</v>
      </c>
      <c r="L22" s="19">
        <v>0</v>
      </c>
      <c r="M22" s="19">
        <v>364</v>
      </c>
      <c r="N22" s="19">
        <v>7</v>
      </c>
      <c r="O22" s="19">
        <v>0</v>
      </c>
      <c r="P22" s="19">
        <v>0</v>
      </c>
      <c r="Q22" s="19">
        <v>0</v>
      </c>
      <c r="R22" s="19">
        <v>0</v>
      </c>
      <c r="S22" s="19">
        <v>3</v>
      </c>
      <c r="T22" s="19">
        <v>5</v>
      </c>
      <c r="U22" s="19">
        <v>382</v>
      </c>
      <c r="V22" s="19">
        <v>125</v>
      </c>
      <c r="W22" s="19">
        <v>10</v>
      </c>
      <c r="X22" s="19">
        <v>4</v>
      </c>
      <c r="Y22" s="19">
        <v>516</v>
      </c>
      <c r="Z22" s="19">
        <v>800</v>
      </c>
      <c r="AA22" s="19">
        <v>124</v>
      </c>
      <c r="AB22" s="19">
        <v>0</v>
      </c>
      <c r="AC22" s="19">
        <v>0</v>
      </c>
      <c r="AD22" s="19">
        <v>6</v>
      </c>
      <c r="AE22" s="19">
        <v>150</v>
      </c>
      <c r="AF22" s="19">
        <v>375</v>
      </c>
      <c r="AG22" s="19">
        <v>34</v>
      </c>
      <c r="AH22" s="19">
        <v>3</v>
      </c>
      <c r="AI22" s="19">
        <v>0</v>
      </c>
      <c r="AJ22" s="19">
        <v>0</v>
      </c>
      <c r="AK22" s="19">
        <v>33</v>
      </c>
      <c r="AL22" s="19">
        <v>21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33</v>
      </c>
      <c r="C23" s="19">
        <v>2147</v>
      </c>
      <c r="D23" s="19">
        <v>294</v>
      </c>
      <c r="E23" s="19">
        <v>47</v>
      </c>
      <c r="F23" s="19">
        <v>12</v>
      </c>
      <c r="G23" s="19">
        <v>2597</v>
      </c>
      <c r="H23" s="19">
        <v>4259</v>
      </c>
      <c r="I23" s="19">
        <v>615</v>
      </c>
      <c r="J23" s="19">
        <v>97</v>
      </c>
      <c r="K23" s="19">
        <v>6</v>
      </c>
      <c r="L23" s="19">
        <v>0</v>
      </c>
      <c r="M23" s="19">
        <v>702</v>
      </c>
      <c r="N23" s="19">
        <v>35</v>
      </c>
      <c r="O23" s="19">
        <v>4</v>
      </c>
      <c r="P23" s="19">
        <v>0</v>
      </c>
      <c r="Q23" s="19">
        <v>0</v>
      </c>
      <c r="R23" s="19">
        <v>0</v>
      </c>
      <c r="S23" s="19">
        <v>6</v>
      </c>
      <c r="T23" s="19">
        <v>12</v>
      </c>
      <c r="U23" s="19">
        <v>1093</v>
      </c>
      <c r="V23" s="19">
        <v>194</v>
      </c>
      <c r="W23" s="19">
        <v>39</v>
      </c>
      <c r="X23" s="19">
        <v>11</v>
      </c>
      <c r="Y23" s="19">
        <v>1424</v>
      </c>
      <c r="Z23" s="19">
        <v>3267</v>
      </c>
      <c r="AA23" s="19">
        <v>336</v>
      </c>
      <c r="AB23" s="19">
        <v>0</v>
      </c>
      <c r="AC23" s="19">
        <v>0</v>
      </c>
      <c r="AD23" s="19">
        <v>0</v>
      </c>
      <c r="AE23" s="19">
        <v>363</v>
      </c>
      <c r="AF23" s="19">
        <v>850</v>
      </c>
      <c r="AG23" s="19">
        <v>99</v>
      </c>
      <c r="AH23" s="19">
        <v>3</v>
      </c>
      <c r="AI23" s="19">
        <v>2</v>
      </c>
      <c r="AJ23" s="19">
        <v>1</v>
      </c>
      <c r="AK23" s="19">
        <v>102</v>
      </c>
      <c r="AL23" s="19">
        <v>88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7</v>
      </c>
    </row>
    <row r="24" spans="2:50" ht="20.100000000000001" customHeight="1" thickBot="1" x14ac:dyDescent="0.25">
      <c r="B24" s="4" t="s">
        <v>34</v>
      </c>
      <c r="C24" s="19">
        <v>8993</v>
      </c>
      <c r="D24" s="19">
        <v>1273</v>
      </c>
      <c r="E24" s="19">
        <v>657</v>
      </c>
      <c r="F24" s="19">
        <v>173</v>
      </c>
      <c r="G24" s="19">
        <v>10887</v>
      </c>
      <c r="H24" s="19">
        <v>6702</v>
      </c>
      <c r="I24" s="19">
        <v>1892</v>
      </c>
      <c r="J24" s="19">
        <v>298</v>
      </c>
      <c r="K24" s="19">
        <v>11</v>
      </c>
      <c r="L24" s="19">
        <v>5</v>
      </c>
      <c r="M24" s="19">
        <v>2198</v>
      </c>
      <c r="N24" s="19">
        <v>17</v>
      </c>
      <c r="O24" s="19">
        <v>19</v>
      </c>
      <c r="P24" s="19">
        <v>0</v>
      </c>
      <c r="Q24" s="19">
        <v>0</v>
      </c>
      <c r="R24" s="19">
        <v>3</v>
      </c>
      <c r="S24" s="19">
        <v>19</v>
      </c>
      <c r="T24" s="19">
        <v>64</v>
      </c>
      <c r="U24" s="19">
        <v>5492</v>
      </c>
      <c r="V24" s="19">
        <v>961</v>
      </c>
      <c r="W24" s="19">
        <v>641</v>
      </c>
      <c r="X24" s="19">
        <v>119</v>
      </c>
      <c r="Y24" s="19">
        <v>7065</v>
      </c>
      <c r="Z24" s="19">
        <v>4664</v>
      </c>
      <c r="AA24" s="19">
        <v>1454</v>
      </c>
      <c r="AB24" s="19">
        <v>0</v>
      </c>
      <c r="AC24" s="19">
        <v>0</v>
      </c>
      <c r="AD24" s="19">
        <v>45</v>
      </c>
      <c r="AE24" s="19">
        <v>1435</v>
      </c>
      <c r="AF24" s="19">
        <v>1839</v>
      </c>
      <c r="AG24" s="19">
        <v>133</v>
      </c>
      <c r="AH24" s="19">
        <v>14</v>
      </c>
      <c r="AI24" s="19">
        <v>5</v>
      </c>
      <c r="AJ24" s="19">
        <v>1</v>
      </c>
      <c r="AK24" s="19">
        <v>167</v>
      </c>
      <c r="AL24" s="19">
        <v>99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3</v>
      </c>
      <c r="AT24" s="19">
        <v>0</v>
      </c>
      <c r="AU24" s="19">
        <v>0</v>
      </c>
      <c r="AV24" s="19">
        <v>0</v>
      </c>
      <c r="AW24" s="19">
        <v>3</v>
      </c>
      <c r="AX24" s="19">
        <v>19</v>
      </c>
    </row>
    <row r="25" spans="2:50" ht="20.100000000000001" customHeight="1" thickBot="1" x14ac:dyDescent="0.25">
      <c r="B25" s="4" t="s">
        <v>35</v>
      </c>
      <c r="C25" s="19">
        <v>2174</v>
      </c>
      <c r="D25" s="19">
        <v>311</v>
      </c>
      <c r="E25" s="19">
        <v>119</v>
      </c>
      <c r="F25" s="19">
        <v>19</v>
      </c>
      <c r="G25" s="19">
        <v>2616</v>
      </c>
      <c r="H25" s="19">
        <v>2752</v>
      </c>
      <c r="I25" s="19">
        <v>919</v>
      </c>
      <c r="J25" s="19">
        <v>181</v>
      </c>
      <c r="K25" s="19">
        <v>0</v>
      </c>
      <c r="L25" s="19">
        <v>1</v>
      </c>
      <c r="M25" s="19">
        <v>1103</v>
      </c>
      <c r="N25" s="19">
        <v>11</v>
      </c>
      <c r="O25" s="19">
        <v>11</v>
      </c>
      <c r="P25" s="19">
        <v>0</v>
      </c>
      <c r="Q25" s="19">
        <v>0</v>
      </c>
      <c r="R25" s="19">
        <v>0</v>
      </c>
      <c r="S25" s="19">
        <v>6</v>
      </c>
      <c r="T25" s="19">
        <v>20</v>
      </c>
      <c r="U25" s="19">
        <v>952</v>
      </c>
      <c r="V25" s="19">
        <v>130</v>
      </c>
      <c r="W25" s="19">
        <v>119</v>
      </c>
      <c r="X25" s="19">
        <v>15</v>
      </c>
      <c r="Y25" s="19">
        <v>1204</v>
      </c>
      <c r="Z25" s="19">
        <v>2142</v>
      </c>
      <c r="AA25" s="19">
        <v>206</v>
      </c>
      <c r="AB25" s="19">
        <v>0</v>
      </c>
      <c r="AC25" s="19">
        <v>0</v>
      </c>
      <c r="AD25" s="19">
        <v>3</v>
      </c>
      <c r="AE25" s="19">
        <v>227</v>
      </c>
      <c r="AF25" s="19">
        <v>416</v>
      </c>
      <c r="AG25" s="19">
        <v>86</v>
      </c>
      <c r="AH25" s="19">
        <v>0</v>
      </c>
      <c r="AI25" s="19">
        <v>0</v>
      </c>
      <c r="AJ25" s="19">
        <v>0</v>
      </c>
      <c r="AK25" s="19">
        <v>76</v>
      </c>
      <c r="AL25" s="19">
        <v>160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3</v>
      </c>
    </row>
    <row r="26" spans="2:50" ht="20.100000000000001" customHeight="1" thickBot="1" x14ac:dyDescent="0.25">
      <c r="B26" s="4" t="s">
        <v>36</v>
      </c>
      <c r="C26" s="19">
        <v>881</v>
      </c>
      <c r="D26" s="19">
        <v>55</v>
      </c>
      <c r="E26" s="19">
        <v>867</v>
      </c>
      <c r="F26" s="19">
        <v>1</v>
      </c>
      <c r="G26" s="19">
        <v>1834</v>
      </c>
      <c r="H26" s="19">
        <v>863</v>
      </c>
      <c r="I26" s="19">
        <v>157</v>
      </c>
      <c r="J26" s="19">
        <v>1</v>
      </c>
      <c r="K26" s="19">
        <v>1</v>
      </c>
      <c r="L26" s="19">
        <v>0</v>
      </c>
      <c r="M26" s="19">
        <v>163</v>
      </c>
      <c r="N26" s="19">
        <v>4</v>
      </c>
      <c r="O26" s="19">
        <v>2</v>
      </c>
      <c r="P26" s="19">
        <v>0</v>
      </c>
      <c r="Q26" s="19">
        <v>0</v>
      </c>
      <c r="R26" s="19">
        <v>0</v>
      </c>
      <c r="S26" s="19">
        <v>3</v>
      </c>
      <c r="T26" s="19">
        <v>15</v>
      </c>
      <c r="U26" s="19">
        <v>592</v>
      </c>
      <c r="V26" s="19">
        <v>54</v>
      </c>
      <c r="W26" s="19">
        <v>866</v>
      </c>
      <c r="X26" s="19">
        <v>0</v>
      </c>
      <c r="Y26" s="19">
        <v>1536</v>
      </c>
      <c r="Z26" s="19">
        <v>626</v>
      </c>
      <c r="AA26" s="19">
        <v>104</v>
      </c>
      <c r="AB26" s="19">
        <v>0</v>
      </c>
      <c r="AC26" s="19">
        <v>0</v>
      </c>
      <c r="AD26" s="19">
        <v>1</v>
      </c>
      <c r="AE26" s="19">
        <v>108</v>
      </c>
      <c r="AF26" s="19">
        <v>174</v>
      </c>
      <c r="AG26" s="19">
        <v>26</v>
      </c>
      <c r="AH26" s="19">
        <v>0</v>
      </c>
      <c r="AI26" s="19">
        <v>0</v>
      </c>
      <c r="AJ26" s="19">
        <v>0</v>
      </c>
      <c r="AK26" s="19">
        <v>24</v>
      </c>
      <c r="AL26" s="19">
        <v>44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37</v>
      </c>
      <c r="C27" s="19">
        <v>1955</v>
      </c>
      <c r="D27" s="19">
        <v>125</v>
      </c>
      <c r="E27" s="19">
        <v>55</v>
      </c>
      <c r="F27" s="19">
        <v>3</v>
      </c>
      <c r="G27" s="19">
        <v>2165</v>
      </c>
      <c r="H27" s="19">
        <v>2828</v>
      </c>
      <c r="I27" s="19">
        <v>581</v>
      </c>
      <c r="J27" s="19">
        <v>58</v>
      </c>
      <c r="K27" s="19">
        <v>4</v>
      </c>
      <c r="L27" s="19">
        <v>0</v>
      </c>
      <c r="M27" s="19">
        <v>639</v>
      </c>
      <c r="N27" s="19">
        <v>19</v>
      </c>
      <c r="O27" s="19">
        <v>5</v>
      </c>
      <c r="P27" s="19">
        <v>1</v>
      </c>
      <c r="Q27" s="19">
        <v>0</v>
      </c>
      <c r="R27" s="19">
        <v>1</v>
      </c>
      <c r="S27" s="19">
        <v>2</v>
      </c>
      <c r="T27" s="19">
        <v>19</v>
      </c>
      <c r="U27" s="19">
        <v>997</v>
      </c>
      <c r="V27" s="19">
        <v>63</v>
      </c>
      <c r="W27" s="19">
        <v>50</v>
      </c>
      <c r="X27" s="19">
        <v>2</v>
      </c>
      <c r="Y27" s="19">
        <v>1151</v>
      </c>
      <c r="Z27" s="19">
        <v>2224</v>
      </c>
      <c r="AA27" s="19">
        <v>309</v>
      </c>
      <c r="AB27" s="19">
        <v>0</v>
      </c>
      <c r="AC27" s="19">
        <v>0</v>
      </c>
      <c r="AD27" s="19">
        <v>0</v>
      </c>
      <c r="AE27" s="19">
        <v>306</v>
      </c>
      <c r="AF27" s="19">
        <v>533</v>
      </c>
      <c r="AG27" s="19">
        <v>63</v>
      </c>
      <c r="AH27" s="19">
        <v>3</v>
      </c>
      <c r="AI27" s="19">
        <v>1</v>
      </c>
      <c r="AJ27" s="19">
        <v>0</v>
      </c>
      <c r="AK27" s="19">
        <v>67</v>
      </c>
      <c r="AL27" s="19">
        <v>33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</row>
    <row r="28" spans="2:50" ht="20.100000000000001" customHeight="1" thickBot="1" x14ac:dyDescent="0.25">
      <c r="B28" s="6" t="s">
        <v>38</v>
      </c>
      <c r="C28" s="20">
        <v>292</v>
      </c>
      <c r="D28" s="20">
        <v>64</v>
      </c>
      <c r="E28" s="20">
        <v>7</v>
      </c>
      <c r="F28" s="20">
        <v>0</v>
      </c>
      <c r="G28" s="20">
        <v>338</v>
      </c>
      <c r="H28" s="20">
        <v>604</v>
      </c>
      <c r="I28" s="20">
        <v>105</v>
      </c>
      <c r="J28" s="20">
        <v>62</v>
      </c>
      <c r="K28" s="20">
        <v>3</v>
      </c>
      <c r="L28" s="20">
        <v>0</v>
      </c>
      <c r="M28" s="20">
        <v>170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5</v>
      </c>
      <c r="U28" s="20">
        <v>98</v>
      </c>
      <c r="V28" s="20">
        <v>2</v>
      </c>
      <c r="W28" s="20">
        <v>4</v>
      </c>
      <c r="X28" s="20">
        <v>0</v>
      </c>
      <c r="Y28" s="20">
        <v>88</v>
      </c>
      <c r="Z28" s="20">
        <v>484</v>
      </c>
      <c r="AA28" s="20">
        <v>84</v>
      </c>
      <c r="AB28" s="20">
        <v>0</v>
      </c>
      <c r="AC28" s="20">
        <v>0</v>
      </c>
      <c r="AD28" s="20">
        <v>0</v>
      </c>
      <c r="AE28" s="20">
        <v>73</v>
      </c>
      <c r="AF28" s="20">
        <v>113</v>
      </c>
      <c r="AG28" s="20">
        <v>5</v>
      </c>
      <c r="AH28" s="20">
        <v>0</v>
      </c>
      <c r="AI28" s="20">
        <v>0</v>
      </c>
      <c r="AJ28" s="20">
        <v>0</v>
      </c>
      <c r="AK28" s="20">
        <v>7</v>
      </c>
      <c r="AL28" s="20">
        <v>2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</row>
    <row r="29" spans="2:50" ht="20.100000000000001" customHeight="1" thickBot="1" x14ac:dyDescent="0.25">
      <c r="B29" s="7" t="s">
        <v>39</v>
      </c>
      <c r="C29" s="9">
        <f>SUM(C12:C28)</f>
        <v>57182</v>
      </c>
      <c r="D29" s="9">
        <f t="shared" ref="D29:AX29" si="0">SUM(D12:D28)</f>
        <v>6934</v>
      </c>
      <c r="E29" s="9">
        <f t="shared" si="0"/>
        <v>3929</v>
      </c>
      <c r="F29" s="9">
        <f t="shared" si="0"/>
        <v>394</v>
      </c>
      <c r="G29" s="9">
        <f t="shared" si="0"/>
        <v>68160</v>
      </c>
      <c r="H29" s="9">
        <f t="shared" si="0"/>
        <v>60650</v>
      </c>
      <c r="I29" s="9">
        <f t="shared" si="0"/>
        <v>18130</v>
      </c>
      <c r="J29" s="9">
        <f t="shared" si="0"/>
        <v>2431</v>
      </c>
      <c r="K29" s="9">
        <f t="shared" si="0"/>
        <v>92</v>
      </c>
      <c r="L29" s="9">
        <f t="shared" si="0"/>
        <v>18</v>
      </c>
      <c r="M29" s="9">
        <f t="shared" si="0"/>
        <v>20457</v>
      </c>
      <c r="N29" s="9">
        <f t="shared" si="0"/>
        <v>566</v>
      </c>
      <c r="O29" s="9">
        <f t="shared" si="0"/>
        <v>161</v>
      </c>
      <c r="P29" s="9">
        <f t="shared" si="0"/>
        <v>1</v>
      </c>
      <c r="Q29" s="9">
        <f t="shared" si="0"/>
        <v>1</v>
      </c>
      <c r="R29" s="9">
        <f t="shared" si="0"/>
        <v>6</v>
      </c>
      <c r="S29" s="9">
        <f t="shared" si="0"/>
        <v>170</v>
      </c>
      <c r="T29" s="9">
        <f t="shared" si="0"/>
        <v>528</v>
      </c>
      <c r="U29" s="9">
        <f t="shared" si="0"/>
        <v>27381</v>
      </c>
      <c r="V29" s="9">
        <f t="shared" si="0"/>
        <v>4465</v>
      </c>
      <c r="W29" s="9">
        <f t="shared" si="0"/>
        <v>3827</v>
      </c>
      <c r="X29" s="9">
        <f t="shared" si="0"/>
        <v>254</v>
      </c>
      <c r="Y29" s="9">
        <f t="shared" si="0"/>
        <v>35832</v>
      </c>
      <c r="Z29" s="9">
        <f t="shared" si="0"/>
        <v>42054</v>
      </c>
      <c r="AA29" s="9">
        <f t="shared" si="0"/>
        <v>9381</v>
      </c>
      <c r="AB29" s="9">
        <f t="shared" si="0"/>
        <v>0</v>
      </c>
      <c r="AC29" s="9">
        <f t="shared" si="0"/>
        <v>0</v>
      </c>
      <c r="AD29" s="9">
        <f t="shared" si="0"/>
        <v>107</v>
      </c>
      <c r="AE29" s="9">
        <f t="shared" si="0"/>
        <v>9528</v>
      </c>
      <c r="AF29" s="9">
        <f t="shared" si="0"/>
        <v>15814</v>
      </c>
      <c r="AG29" s="9">
        <f t="shared" si="0"/>
        <v>2093</v>
      </c>
      <c r="AH29" s="9">
        <f t="shared" si="0"/>
        <v>37</v>
      </c>
      <c r="AI29" s="9">
        <f t="shared" si="0"/>
        <v>8</v>
      </c>
      <c r="AJ29" s="9">
        <f t="shared" si="0"/>
        <v>9</v>
      </c>
      <c r="AK29" s="9">
        <f t="shared" si="0"/>
        <v>2129</v>
      </c>
      <c r="AL29" s="9">
        <f t="shared" si="0"/>
        <v>1536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36</v>
      </c>
      <c r="AT29" s="9">
        <f t="shared" si="0"/>
        <v>0</v>
      </c>
      <c r="AU29" s="9">
        <f t="shared" si="0"/>
        <v>1</v>
      </c>
      <c r="AV29" s="9">
        <f t="shared" si="0"/>
        <v>0</v>
      </c>
      <c r="AW29" s="9">
        <f t="shared" si="0"/>
        <v>44</v>
      </c>
      <c r="AX29" s="9">
        <f t="shared" si="0"/>
        <v>152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D10:E10"/>
    <mergeCell ref="C10:C11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6" width="15" customWidth="1"/>
  </cols>
  <sheetData>
    <row r="9" spans="2:26" ht="48.2" customHeight="1" x14ac:dyDescent="0.2">
      <c r="B9" s="10"/>
      <c r="C9" s="84" t="s">
        <v>175</v>
      </c>
      <c r="D9" s="84" t="s">
        <v>176</v>
      </c>
      <c r="E9" s="84" t="s">
        <v>177</v>
      </c>
      <c r="F9" s="84" t="s">
        <v>263</v>
      </c>
      <c r="G9" s="86" t="s">
        <v>178</v>
      </c>
      <c r="H9" s="84" t="s">
        <v>200</v>
      </c>
      <c r="I9" s="84" t="s">
        <v>179</v>
      </c>
      <c r="J9" s="84" t="s">
        <v>180</v>
      </c>
      <c r="K9" s="85"/>
      <c r="L9" s="85"/>
      <c r="M9" s="84" t="s">
        <v>181</v>
      </c>
      <c r="N9" s="84" t="s">
        <v>182</v>
      </c>
      <c r="O9" s="84" t="s">
        <v>183</v>
      </c>
      <c r="P9" s="85" t="s">
        <v>184</v>
      </c>
      <c r="Q9" s="85" t="s">
        <v>185</v>
      </c>
      <c r="R9" s="84" t="s">
        <v>186</v>
      </c>
      <c r="S9" s="84" t="s">
        <v>187</v>
      </c>
      <c r="T9" s="84" t="s">
        <v>188</v>
      </c>
      <c r="U9" s="84" t="s">
        <v>189</v>
      </c>
      <c r="V9" s="84" t="s">
        <v>190</v>
      </c>
      <c r="W9" s="84" t="s">
        <v>191</v>
      </c>
      <c r="X9" s="84" t="s">
        <v>192</v>
      </c>
      <c r="Y9" s="84" t="s">
        <v>193</v>
      </c>
      <c r="Z9" s="84" t="s">
        <v>194</v>
      </c>
    </row>
    <row r="10" spans="2:26" ht="73.5" customHeight="1" thickBot="1" x14ac:dyDescent="0.25">
      <c r="B10" s="10"/>
      <c r="C10" s="84"/>
      <c r="D10" s="84"/>
      <c r="E10" s="84"/>
      <c r="F10" s="84"/>
      <c r="G10" s="87"/>
      <c r="H10" s="84"/>
      <c r="I10" s="84"/>
      <c r="J10" s="38" t="s">
        <v>195</v>
      </c>
      <c r="K10" s="38" t="s">
        <v>196</v>
      </c>
      <c r="L10" s="38" t="s">
        <v>197</v>
      </c>
      <c r="M10" s="84"/>
      <c r="N10" s="84"/>
      <c r="O10" s="38" t="s">
        <v>52</v>
      </c>
      <c r="P10" s="38" t="s">
        <v>198</v>
      </c>
      <c r="Q10" s="38" t="s">
        <v>199</v>
      </c>
      <c r="R10" s="84"/>
      <c r="S10" s="84"/>
      <c r="T10" s="84"/>
      <c r="U10" s="84"/>
      <c r="V10" s="84"/>
      <c r="W10" s="84"/>
      <c r="X10" s="84"/>
      <c r="Y10" s="84"/>
      <c r="Z10" s="84"/>
    </row>
    <row r="11" spans="2:26" ht="20.100000000000001" customHeight="1" thickBot="1" x14ac:dyDescent="0.25">
      <c r="B11" s="3" t="s">
        <v>22</v>
      </c>
      <c r="C11" s="18">
        <v>9433</v>
      </c>
      <c r="D11" s="18">
        <v>7005</v>
      </c>
      <c r="E11" s="18">
        <v>2428</v>
      </c>
      <c r="F11" s="18">
        <v>34</v>
      </c>
      <c r="G11" s="18">
        <v>10432</v>
      </c>
      <c r="H11" s="18">
        <v>37</v>
      </c>
      <c r="I11" s="18">
        <v>3</v>
      </c>
      <c r="J11" s="18">
        <v>7856</v>
      </c>
      <c r="K11" s="18">
        <v>154</v>
      </c>
      <c r="L11" s="18">
        <v>1456</v>
      </c>
      <c r="M11" s="18">
        <v>568</v>
      </c>
      <c r="N11" s="18">
        <v>358</v>
      </c>
      <c r="O11" s="18">
        <v>534</v>
      </c>
      <c r="P11" s="18">
        <v>360</v>
      </c>
      <c r="Q11" s="18">
        <v>174</v>
      </c>
      <c r="R11" s="31">
        <v>8752692</v>
      </c>
      <c r="S11" s="31">
        <v>4437802</v>
      </c>
      <c r="T11" s="39">
        <f>+(G11/R11)*100</f>
        <v>0.11918618866058579</v>
      </c>
      <c r="U11" s="39">
        <f>+G11/S11*100</f>
        <v>0.23507132585004917</v>
      </c>
      <c r="V11" s="39">
        <f t="shared" ref="V11:V28" si="0">+C11/S11*100</f>
        <v>0.21256018181973871</v>
      </c>
      <c r="W11" s="41">
        <f t="shared" ref="W11:W28" si="1">+O11/G11</f>
        <v>5.1188650306748469E-2</v>
      </c>
      <c r="X11" s="41">
        <f t="shared" ref="X11:X28" si="2">O11/C11</f>
        <v>5.6609774196968089E-2</v>
      </c>
      <c r="Y11" s="41">
        <f>'Órdenes y Medidas'!C12/'Denuncias-Renuncias'!G11</f>
        <v>0.20523389570552147</v>
      </c>
      <c r="Z11" s="41">
        <f>'Órdenes y Medidas'!C12/'Denuncias-Renuncias'!C11</f>
        <v>0.22696915085338704</v>
      </c>
    </row>
    <row r="12" spans="2:26" ht="20.100000000000001" customHeight="1" thickBot="1" x14ac:dyDescent="0.25">
      <c r="B12" s="4" t="s">
        <v>23</v>
      </c>
      <c r="C12" s="19">
        <v>1199</v>
      </c>
      <c r="D12" s="19">
        <v>644</v>
      </c>
      <c r="E12" s="19">
        <v>555</v>
      </c>
      <c r="F12" s="19">
        <v>6</v>
      </c>
      <c r="G12" s="19">
        <v>1408</v>
      </c>
      <c r="H12" s="19">
        <v>7</v>
      </c>
      <c r="I12" s="19">
        <v>1</v>
      </c>
      <c r="J12" s="19">
        <v>877</v>
      </c>
      <c r="K12" s="19">
        <v>31</v>
      </c>
      <c r="L12" s="19">
        <v>385</v>
      </c>
      <c r="M12" s="19">
        <v>96</v>
      </c>
      <c r="N12" s="19">
        <v>11</v>
      </c>
      <c r="O12" s="19">
        <v>215</v>
      </c>
      <c r="P12" s="19">
        <v>91</v>
      </c>
      <c r="Q12" s="19">
        <v>124</v>
      </c>
      <c r="R12" s="19">
        <v>1341289</v>
      </c>
      <c r="S12" s="19">
        <v>678615</v>
      </c>
      <c r="T12" s="39">
        <f t="shared" ref="T12:T28" si="3">+(G12/R12)*100</f>
        <v>0.10497364848291457</v>
      </c>
      <c r="U12" s="39">
        <f t="shared" ref="U12:U28" si="4">+G12/S12*100</f>
        <v>0.20748141435128903</v>
      </c>
      <c r="V12" s="39">
        <f t="shared" si="0"/>
        <v>0.17668339190851956</v>
      </c>
      <c r="W12" s="42">
        <f t="shared" si="1"/>
        <v>0.15269886363636365</v>
      </c>
      <c r="X12" s="42">
        <f t="shared" si="2"/>
        <v>0.17931609674728941</v>
      </c>
      <c r="Y12" s="42">
        <f>'Órdenes y Medidas'!C13/'Denuncias-Renuncias'!G12</f>
        <v>0.14346590909090909</v>
      </c>
      <c r="Z12" s="42">
        <f>'Órdenes y Medidas'!C13/'Denuncias-Renuncias'!C12</f>
        <v>0.16847372810675562</v>
      </c>
    </row>
    <row r="13" spans="2:26" ht="20.100000000000001" customHeight="1" thickBot="1" x14ac:dyDescent="0.25">
      <c r="B13" s="4" t="s">
        <v>24</v>
      </c>
      <c r="C13" s="19">
        <v>841</v>
      </c>
      <c r="D13" s="19">
        <v>571</v>
      </c>
      <c r="E13" s="19">
        <v>270</v>
      </c>
      <c r="F13" s="19">
        <v>2</v>
      </c>
      <c r="G13" s="19">
        <v>942</v>
      </c>
      <c r="H13" s="19">
        <v>6</v>
      </c>
      <c r="I13" s="19">
        <v>3</v>
      </c>
      <c r="J13" s="19">
        <v>611</v>
      </c>
      <c r="K13" s="19">
        <v>5</v>
      </c>
      <c r="L13" s="19">
        <v>173</v>
      </c>
      <c r="M13" s="19">
        <v>120</v>
      </c>
      <c r="N13" s="19">
        <v>24</v>
      </c>
      <c r="O13" s="19">
        <v>218</v>
      </c>
      <c r="P13" s="19">
        <v>102</v>
      </c>
      <c r="Q13" s="19">
        <v>116</v>
      </c>
      <c r="R13" s="19">
        <v>1006060</v>
      </c>
      <c r="S13" s="19">
        <v>526321</v>
      </c>
      <c r="T13" s="39">
        <f t="shared" si="3"/>
        <v>9.3632586525654538E-2</v>
      </c>
      <c r="U13" s="39">
        <f t="shared" si="4"/>
        <v>0.17897822811554165</v>
      </c>
      <c r="V13" s="39">
        <f t="shared" si="0"/>
        <v>0.15978841809466085</v>
      </c>
      <c r="W13" s="42">
        <f t="shared" si="1"/>
        <v>0.23142250530785563</v>
      </c>
      <c r="X13" s="42">
        <f t="shared" si="2"/>
        <v>0.25921521997621877</v>
      </c>
      <c r="Y13" s="42">
        <f>'Órdenes y Medidas'!C14/'Denuncias-Renuncias'!G13</f>
        <v>0.24309978768577495</v>
      </c>
      <c r="Z13" s="42">
        <f>'Órdenes y Medidas'!C14/'Denuncias-Renuncias'!C13</f>
        <v>0.27229488703923899</v>
      </c>
    </row>
    <row r="14" spans="2:26" ht="20.100000000000001" customHeight="1" thickBot="1" x14ac:dyDescent="0.25">
      <c r="B14" s="4" t="s">
        <v>25</v>
      </c>
      <c r="C14" s="19">
        <v>1767</v>
      </c>
      <c r="D14" s="19">
        <v>984</v>
      </c>
      <c r="E14" s="19">
        <v>783</v>
      </c>
      <c r="F14" s="19">
        <v>2</v>
      </c>
      <c r="G14" s="19">
        <v>1886</v>
      </c>
      <c r="H14" s="19">
        <v>196</v>
      </c>
      <c r="I14" s="19">
        <v>11</v>
      </c>
      <c r="J14" s="19">
        <v>1082</v>
      </c>
      <c r="K14" s="19">
        <v>44</v>
      </c>
      <c r="L14" s="19">
        <v>386</v>
      </c>
      <c r="M14" s="19">
        <v>161</v>
      </c>
      <c r="N14" s="19">
        <v>6</v>
      </c>
      <c r="O14" s="19">
        <v>317</v>
      </c>
      <c r="P14" s="19">
        <v>152</v>
      </c>
      <c r="Q14" s="19">
        <v>165</v>
      </c>
      <c r="R14" s="19">
        <v>1209906</v>
      </c>
      <c r="S14" s="19">
        <v>607257</v>
      </c>
      <c r="T14" s="39">
        <f t="shared" si="3"/>
        <v>0.15587987827153515</v>
      </c>
      <c r="U14" s="39">
        <f t="shared" si="4"/>
        <v>0.31057690565938312</v>
      </c>
      <c r="V14" s="39">
        <f t="shared" si="0"/>
        <v>0.29098058976677088</v>
      </c>
      <c r="W14" s="42">
        <f t="shared" si="1"/>
        <v>0.16808059384941676</v>
      </c>
      <c r="X14" s="42">
        <f t="shared" si="2"/>
        <v>0.17940011318619128</v>
      </c>
      <c r="Y14" s="42">
        <f>'Órdenes y Medidas'!C15/'Denuncias-Renuncias'!G14</f>
        <v>0.23594909862142099</v>
      </c>
      <c r="Z14" s="42">
        <f>'Órdenes y Medidas'!C15/'Denuncias-Renuncias'!C14</f>
        <v>0.25183927560837577</v>
      </c>
    </row>
    <row r="15" spans="2:26" ht="20.100000000000001" customHeight="1" thickBot="1" x14ac:dyDescent="0.25">
      <c r="B15" s="4" t="s">
        <v>26</v>
      </c>
      <c r="C15" s="19">
        <v>2621</v>
      </c>
      <c r="D15" s="19">
        <v>1817</v>
      </c>
      <c r="E15" s="19">
        <v>804</v>
      </c>
      <c r="F15" s="19">
        <v>15</v>
      </c>
      <c r="G15" s="19">
        <v>2767</v>
      </c>
      <c r="H15" s="19">
        <v>8</v>
      </c>
      <c r="I15" s="19">
        <v>2</v>
      </c>
      <c r="J15" s="19">
        <v>1799</v>
      </c>
      <c r="K15" s="19">
        <v>50</v>
      </c>
      <c r="L15" s="19">
        <v>480</v>
      </c>
      <c r="M15" s="19">
        <v>340</v>
      </c>
      <c r="N15" s="19">
        <v>88</v>
      </c>
      <c r="O15" s="19">
        <v>341</v>
      </c>
      <c r="P15" s="19">
        <v>170</v>
      </c>
      <c r="Q15" s="19">
        <v>171</v>
      </c>
      <c r="R15" s="19">
        <v>2213016</v>
      </c>
      <c r="S15" s="19">
        <v>1120293</v>
      </c>
      <c r="T15" s="39">
        <f t="shared" si="3"/>
        <v>0.12503298665712315</v>
      </c>
      <c r="U15" s="39">
        <f t="shared" si="4"/>
        <v>0.24698895735312101</v>
      </c>
      <c r="V15" s="39">
        <f t="shared" si="0"/>
        <v>0.23395665241146735</v>
      </c>
      <c r="W15" s="42">
        <f t="shared" si="1"/>
        <v>0.12323816407661728</v>
      </c>
      <c r="X15" s="42">
        <f t="shared" si="2"/>
        <v>0.13010301411674932</v>
      </c>
      <c r="Y15" s="42">
        <f>'Órdenes y Medidas'!C16/'Denuncias-Renuncias'!G15</f>
        <v>0.17058185760751718</v>
      </c>
      <c r="Z15" s="42">
        <f>'Órdenes y Medidas'!C16/'Denuncias-Renuncias'!C15</f>
        <v>0.18008393742846243</v>
      </c>
    </row>
    <row r="16" spans="2:26" ht="20.100000000000001" customHeight="1" thickBot="1" x14ac:dyDescent="0.25">
      <c r="B16" s="4" t="s">
        <v>27</v>
      </c>
      <c r="C16" s="19">
        <v>413</v>
      </c>
      <c r="D16" s="19">
        <v>296</v>
      </c>
      <c r="E16" s="19">
        <v>117</v>
      </c>
      <c r="F16" s="19">
        <v>0</v>
      </c>
      <c r="G16" s="19">
        <v>559</v>
      </c>
      <c r="H16" s="19">
        <v>4</v>
      </c>
      <c r="I16" s="19">
        <v>0</v>
      </c>
      <c r="J16" s="19">
        <v>301</v>
      </c>
      <c r="K16" s="19">
        <v>0</v>
      </c>
      <c r="L16" s="19">
        <v>88</v>
      </c>
      <c r="M16" s="19">
        <v>31</v>
      </c>
      <c r="N16" s="19">
        <v>135</v>
      </c>
      <c r="O16" s="19">
        <v>53</v>
      </c>
      <c r="P16" s="19">
        <v>33</v>
      </c>
      <c r="Q16" s="19">
        <v>20</v>
      </c>
      <c r="R16" s="19">
        <v>588387</v>
      </c>
      <c r="S16" s="19">
        <v>303254</v>
      </c>
      <c r="T16" s="39">
        <f t="shared" si="3"/>
        <v>9.5005498082044643E-2</v>
      </c>
      <c r="U16" s="39">
        <f t="shared" si="4"/>
        <v>0.18433392469678883</v>
      </c>
      <c r="V16" s="39">
        <f t="shared" si="0"/>
        <v>0.13618946493698353</v>
      </c>
      <c r="W16" s="42">
        <f t="shared" si="1"/>
        <v>9.4812164579606437E-2</v>
      </c>
      <c r="X16" s="42">
        <f t="shared" si="2"/>
        <v>0.12832929782082325</v>
      </c>
      <c r="Y16" s="42">
        <f>'Órdenes y Medidas'!C17/'Denuncias-Renuncias'!G16</f>
        <v>0.19499105545617174</v>
      </c>
      <c r="Z16" s="42">
        <f>'Órdenes y Medidas'!C17/'Denuncias-Renuncias'!C16</f>
        <v>0.26392251815980627</v>
      </c>
    </row>
    <row r="17" spans="2:28" ht="20.100000000000001" customHeight="1" thickBot="1" x14ac:dyDescent="0.25">
      <c r="B17" s="4" t="s">
        <v>28</v>
      </c>
      <c r="C17" s="19">
        <v>1447</v>
      </c>
      <c r="D17" s="19">
        <v>1021</v>
      </c>
      <c r="E17" s="19">
        <v>426</v>
      </c>
      <c r="F17" s="19">
        <v>10</v>
      </c>
      <c r="G17" s="19">
        <v>1529</v>
      </c>
      <c r="H17" s="19">
        <v>3</v>
      </c>
      <c r="I17" s="19">
        <v>0</v>
      </c>
      <c r="J17" s="19">
        <v>1309</v>
      </c>
      <c r="K17" s="19">
        <v>15</v>
      </c>
      <c r="L17" s="19">
        <v>168</v>
      </c>
      <c r="M17" s="19">
        <v>15</v>
      </c>
      <c r="N17" s="19">
        <v>19</v>
      </c>
      <c r="O17" s="19">
        <v>121</v>
      </c>
      <c r="P17" s="19">
        <v>51</v>
      </c>
      <c r="Q17" s="19">
        <v>70</v>
      </c>
      <c r="R17" s="19">
        <v>2383703</v>
      </c>
      <c r="S17" s="19">
        <v>1210118</v>
      </c>
      <c r="T17" s="39">
        <f t="shared" si="3"/>
        <v>6.4143897121411511E-2</v>
      </c>
      <c r="U17" s="39">
        <f t="shared" si="4"/>
        <v>0.12635131449990827</v>
      </c>
      <c r="V17" s="39">
        <f t="shared" si="0"/>
        <v>0.11957511581515191</v>
      </c>
      <c r="W17" s="42">
        <f t="shared" si="1"/>
        <v>7.9136690647482008E-2</v>
      </c>
      <c r="X17" s="42">
        <f t="shared" si="2"/>
        <v>8.3621285418106428E-2</v>
      </c>
      <c r="Y17" s="42">
        <f>'Órdenes y Medidas'!C18/'Denuncias-Renuncias'!G17</f>
        <v>0.30019620667102681</v>
      </c>
      <c r="Z17" s="42">
        <f>'Órdenes y Medidas'!C18/'Denuncias-Renuncias'!C17</f>
        <v>0.31720801658604009</v>
      </c>
    </row>
    <row r="18" spans="2:28" ht="20.100000000000001" customHeight="1" thickBot="1" x14ac:dyDescent="0.25">
      <c r="B18" s="4" t="s">
        <v>29</v>
      </c>
      <c r="C18" s="19">
        <v>1608</v>
      </c>
      <c r="D18" s="19">
        <v>1034</v>
      </c>
      <c r="E18" s="19">
        <v>574</v>
      </c>
      <c r="F18" s="19">
        <v>13</v>
      </c>
      <c r="G18" s="19">
        <v>1695</v>
      </c>
      <c r="H18" s="19">
        <v>23</v>
      </c>
      <c r="I18" s="19">
        <v>0</v>
      </c>
      <c r="J18" s="19">
        <v>1284</v>
      </c>
      <c r="K18" s="19">
        <v>55</v>
      </c>
      <c r="L18" s="19">
        <v>213</v>
      </c>
      <c r="M18" s="19">
        <v>76</v>
      </c>
      <c r="N18" s="19">
        <v>44</v>
      </c>
      <c r="O18" s="19">
        <v>69</v>
      </c>
      <c r="P18" s="19">
        <v>46</v>
      </c>
      <c r="Q18" s="19">
        <v>23</v>
      </c>
      <c r="R18" s="19">
        <v>2084086</v>
      </c>
      <c r="S18" s="19">
        <v>1038971</v>
      </c>
      <c r="T18" s="39">
        <f t="shared" si="3"/>
        <v>8.1330616874735487E-2</v>
      </c>
      <c r="U18" s="39">
        <f t="shared" si="4"/>
        <v>0.16314218587429294</v>
      </c>
      <c r="V18" s="39">
        <f t="shared" si="0"/>
        <v>0.15476851615685133</v>
      </c>
      <c r="W18" s="42">
        <f t="shared" si="1"/>
        <v>4.0707964601769911E-2</v>
      </c>
      <c r="X18" s="42">
        <f t="shared" si="2"/>
        <v>4.2910447761194029E-2</v>
      </c>
      <c r="Y18" s="42">
        <f>'Órdenes y Medidas'!C19/'Denuncias-Renuncias'!G18</f>
        <v>0.27964601769911507</v>
      </c>
      <c r="Z18" s="42">
        <f>'Órdenes y Medidas'!C19/'Denuncias-Renuncias'!C18</f>
        <v>0.29477611940298509</v>
      </c>
      <c r="AB18" s="58"/>
    </row>
    <row r="19" spans="2:28" ht="20.100000000000001" customHeight="1" thickBot="1" x14ac:dyDescent="0.25">
      <c r="B19" s="4" t="s">
        <v>30</v>
      </c>
      <c r="C19" s="19">
        <v>6192</v>
      </c>
      <c r="D19" s="19">
        <v>3350</v>
      </c>
      <c r="E19" s="19">
        <v>2842</v>
      </c>
      <c r="F19" s="19">
        <v>3</v>
      </c>
      <c r="G19" s="19">
        <v>6431</v>
      </c>
      <c r="H19" s="19">
        <v>62</v>
      </c>
      <c r="I19" s="19">
        <v>4</v>
      </c>
      <c r="J19" s="19">
        <v>4829</v>
      </c>
      <c r="K19" s="19">
        <v>72</v>
      </c>
      <c r="L19" s="19">
        <v>949</v>
      </c>
      <c r="M19" s="19">
        <v>477</v>
      </c>
      <c r="N19" s="19">
        <v>38</v>
      </c>
      <c r="O19" s="19">
        <v>744</v>
      </c>
      <c r="P19" s="19">
        <v>402</v>
      </c>
      <c r="Q19" s="19">
        <v>342</v>
      </c>
      <c r="R19" s="19">
        <v>7901963</v>
      </c>
      <c r="S19" s="19">
        <v>4014740</v>
      </c>
      <c r="T19" s="39">
        <f t="shared" si="3"/>
        <v>8.1384840703506212E-2</v>
      </c>
      <c r="U19" s="39">
        <f t="shared" si="4"/>
        <v>0.16018471930934508</v>
      </c>
      <c r="V19" s="39">
        <f t="shared" si="0"/>
        <v>0.15423165634636365</v>
      </c>
      <c r="W19" s="42">
        <f t="shared" si="1"/>
        <v>0.11568962836261856</v>
      </c>
      <c r="X19" s="42">
        <f t="shared" si="2"/>
        <v>0.12015503875968993</v>
      </c>
      <c r="Y19" s="42">
        <f>'Órdenes y Medidas'!C20/'Denuncias-Renuncias'!G19</f>
        <v>0.22904680454050691</v>
      </c>
      <c r="Z19" s="42">
        <f>'Órdenes y Medidas'!C20/'Denuncias-Renuncias'!C19</f>
        <v>0.23788759689922481</v>
      </c>
      <c r="AB19" s="58"/>
    </row>
    <row r="20" spans="2:28" ht="20.100000000000001" customHeight="1" thickBot="1" x14ac:dyDescent="0.25">
      <c r="B20" s="4" t="s">
        <v>31</v>
      </c>
      <c r="C20" s="19">
        <v>6574</v>
      </c>
      <c r="D20" s="19">
        <v>4146</v>
      </c>
      <c r="E20" s="19">
        <v>2428</v>
      </c>
      <c r="F20" s="19">
        <v>15</v>
      </c>
      <c r="G20" s="19">
        <v>7240</v>
      </c>
      <c r="H20" s="19">
        <v>60</v>
      </c>
      <c r="I20" s="19">
        <v>5</v>
      </c>
      <c r="J20" s="19">
        <v>4583</v>
      </c>
      <c r="K20" s="19">
        <v>154</v>
      </c>
      <c r="L20" s="19">
        <v>1338</v>
      </c>
      <c r="M20" s="19">
        <v>770</v>
      </c>
      <c r="N20" s="19">
        <v>330</v>
      </c>
      <c r="O20" s="19">
        <v>835</v>
      </c>
      <c r="P20" s="19">
        <v>481</v>
      </c>
      <c r="Q20" s="19">
        <v>354</v>
      </c>
      <c r="R20" s="19">
        <v>5216195</v>
      </c>
      <c r="S20" s="19">
        <v>2650269</v>
      </c>
      <c r="T20" s="39">
        <f t="shared" si="3"/>
        <v>0.13879849200422914</v>
      </c>
      <c r="U20" s="39">
        <f t="shared" si="4"/>
        <v>0.27317981684123382</v>
      </c>
      <c r="V20" s="39">
        <f t="shared" si="0"/>
        <v>0.24805029225335237</v>
      </c>
      <c r="W20" s="42">
        <f t="shared" si="1"/>
        <v>0.11533149171270718</v>
      </c>
      <c r="X20" s="42">
        <f t="shared" si="2"/>
        <v>0.12701551566778216</v>
      </c>
      <c r="Y20" s="42">
        <f>'Órdenes y Medidas'!C21/'Denuncias-Renuncias'!G20</f>
        <v>0.20138121546961327</v>
      </c>
      <c r="Z20" s="42">
        <f>'Órdenes y Medidas'!C21/'Denuncias-Renuncias'!C20</f>
        <v>0.22178278065104959</v>
      </c>
      <c r="AB20" s="58"/>
    </row>
    <row r="21" spans="2:28" ht="20.100000000000001" customHeight="1" thickBot="1" x14ac:dyDescent="0.25">
      <c r="B21" s="4" t="s">
        <v>32</v>
      </c>
      <c r="C21" s="19">
        <v>758</v>
      </c>
      <c r="D21" s="19">
        <v>646</v>
      </c>
      <c r="E21" s="19">
        <v>112</v>
      </c>
      <c r="F21" s="19">
        <v>6</v>
      </c>
      <c r="G21" s="19">
        <v>838</v>
      </c>
      <c r="H21" s="19">
        <v>10</v>
      </c>
      <c r="I21" s="19">
        <v>9</v>
      </c>
      <c r="J21" s="19">
        <v>522</v>
      </c>
      <c r="K21" s="19">
        <v>28</v>
      </c>
      <c r="L21" s="19">
        <v>179</v>
      </c>
      <c r="M21" s="19">
        <v>61</v>
      </c>
      <c r="N21" s="19">
        <v>29</v>
      </c>
      <c r="O21" s="19">
        <v>7</v>
      </c>
      <c r="P21" s="19">
        <v>5</v>
      </c>
      <c r="Q21" s="19">
        <v>2</v>
      </c>
      <c r="R21" s="19">
        <v>1054306</v>
      </c>
      <c r="S21" s="19">
        <v>532680</v>
      </c>
      <c r="T21" s="39">
        <f t="shared" si="3"/>
        <v>7.9483565492371289E-2</v>
      </c>
      <c r="U21" s="39">
        <f t="shared" si="4"/>
        <v>0.15731771419989488</v>
      </c>
      <c r="V21" s="39">
        <f t="shared" si="0"/>
        <v>0.14229931666291207</v>
      </c>
      <c r="W21" s="42">
        <f t="shared" si="1"/>
        <v>8.3532219570405727E-3</v>
      </c>
      <c r="X21" s="42">
        <f t="shared" si="2"/>
        <v>9.2348284960422165E-3</v>
      </c>
      <c r="Y21" s="42">
        <f>'Órdenes y Medidas'!C22/'Denuncias-Renuncias'!G21</f>
        <v>0.24343675417661098</v>
      </c>
      <c r="Z21" s="42">
        <f>'Órdenes y Medidas'!C22/'Denuncias-Renuncias'!C21</f>
        <v>0.26912928759894461</v>
      </c>
      <c r="AB21" s="58"/>
    </row>
    <row r="22" spans="2:28" ht="20.100000000000001" customHeight="1" thickBot="1" x14ac:dyDescent="0.25">
      <c r="B22" s="4" t="s">
        <v>33</v>
      </c>
      <c r="C22" s="19">
        <v>1842</v>
      </c>
      <c r="D22" s="19">
        <v>1341</v>
      </c>
      <c r="E22" s="19">
        <v>501</v>
      </c>
      <c r="F22" s="19">
        <v>19</v>
      </c>
      <c r="G22" s="19">
        <v>1955</v>
      </c>
      <c r="H22" s="19">
        <v>34</v>
      </c>
      <c r="I22" s="19">
        <v>3</v>
      </c>
      <c r="J22" s="19">
        <v>1338</v>
      </c>
      <c r="K22" s="19">
        <v>20</v>
      </c>
      <c r="L22" s="19">
        <v>360</v>
      </c>
      <c r="M22" s="19">
        <v>105</v>
      </c>
      <c r="N22" s="19">
        <v>95</v>
      </c>
      <c r="O22" s="19">
        <v>98</v>
      </c>
      <c r="P22" s="19">
        <v>69</v>
      </c>
      <c r="Q22" s="19">
        <v>29</v>
      </c>
      <c r="R22" s="19">
        <v>2699424</v>
      </c>
      <c r="S22" s="19">
        <v>1400360</v>
      </c>
      <c r="T22" s="39">
        <f t="shared" si="3"/>
        <v>7.2422857617032377E-2</v>
      </c>
      <c r="U22" s="39">
        <f t="shared" si="4"/>
        <v>0.13960695821074581</v>
      </c>
      <c r="V22" s="39">
        <f t="shared" si="0"/>
        <v>0.1315376046159559</v>
      </c>
      <c r="W22" s="42">
        <f t="shared" si="1"/>
        <v>5.0127877237851663E-2</v>
      </c>
      <c r="X22" s="42">
        <f t="shared" si="2"/>
        <v>5.3203040173724216E-2</v>
      </c>
      <c r="Y22" s="42">
        <f>'Órdenes y Medidas'!C23/'Denuncias-Renuncias'!G22</f>
        <v>0.23580562659846546</v>
      </c>
      <c r="Z22" s="42">
        <f>'Órdenes y Medidas'!C23/'Denuncias-Renuncias'!C22</f>
        <v>0.250271444082519</v>
      </c>
      <c r="AB22" s="58"/>
    </row>
    <row r="23" spans="2:28" ht="20.100000000000001" customHeight="1" thickBot="1" x14ac:dyDescent="0.25">
      <c r="B23" s="4" t="s">
        <v>34</v>
      </c>
      <c r="C23" s="19">
        <v>7128</v>
      </c>
      <c r="D23" s="19">
        <v>3788</v>
      </c>
      <c r="E23" s="19">
        <v>3340</v>
      </c>
      <c r="F23" s="19">
        <v>3</v>
      </c>
      <c r="G23" s="19">
        <v>8045</v>
      </c>
      <c r="H23" s="19">
        <v>37</v>
      </c>
      <c r="I23" s="19">
        <v>28</v>
      </c>
      <c r="J23" s="19">
        <v>6342</v>
      </c>
      <c r="K23" s="19">
        <v>75</v>
      </c>
      <c r="L23" s="19">
        <v>924</v>
      </c>
      <c r="M23" s="19">
        <v>301</v>
      </c>
      <c r="N23" s="19">
        <v>338</v>
      </c>
      <c r="O23" s="19">
        <v>1298</v>
      </c>
      <c r="P23" s="19">
        <v>659</v>
      </c>
      <c r="Q23" s="19">
        <v>639</v>
      </c>
      <c r="R23" s="19">
        <v>6871903</v>
      </c>
      <c r="S23" s="19">
        <v>3583706</v>
      </c>
      <c r="T23" s="39">
        <f t="shared" si="3"/>
        <v>0.11707091907438158</v>
      </c>
      <c r="U23" s="39">
        <f t="shared" si="4"/>
        <v>0.22448828112573965</v>
      </c>
      <c r="V23" s="39">
        <f t="shared" si="0"/>
        <v>0.198900244607119</v>
      </c>
      <c r="W23" s="42">
        <f t="shared" si="1"/>
        <v>0.16134244872591672</v>
      </c>
      <c r="X23" s="42">
        <f t="shared" si="2"/>
        <v>0.18209876543209877</v>
      </c>
      <c r="Y23" s="42">
        <f>'Órdenes y Medidas'!C24/'Denuncias-Renuncias'!G23</f>
        <v>0.19502796768178993</v>
      </c>
      <c r="Z23" s="42">
        <f>'Órdenes y Medidas'!C24/'Denuncias-Renuncias'!C23</f>
        <v>0.22011784511784513</v>
      </c>
      <c r="AB23" s="58"/>
    </row>
    <row r="24" spans="2:28" ht="20.100000000000001" customHeight="1" thickBot="1" x14ac:dyDescent="0.25">
      <c r="B24" s="4" t="s">
        <v>35</v>
      </c>
      <c r="C24" s="19">
        <v>1757</v>
      </c>
      <c r="D24" s="19">
        <v>1160</v>
      </c>
      <c r="E24" s="19">
        <v>597</v>
      </c>
      <c r="F24" s="19">
        <v>1</v>
      </c>
      <c r="G24" s="19">
        <v>2103</v>
      </c>
      <c r="H24" s="19">
        <v>0</v>
      </c>
      <c r="I24" s="19">
        <v>0</v>
      </c>
      <c r="J24" s="19">
        <v>1499</v>
      </c>
      <c r="K24" s="19">
        <v>62</v>
      </c>
      <c r="L24" s="19">
        <v>414</v>
      </c>
      <c r="M24" s="19">
        <v>127</v>
      </c>
      <c r="N24" s="19">
        <v>1</v>
      </c>
      <c r="O24" s="19">
        <v>124</v>
      </c>
      <c r="P24" s="19">
        <v>78</v>
      </c>
      <c r="Q24" s="19">
        <v>46</v>
      </c>
      <c r="R24" s="19">
        <v>1551692</v>
      </c>
      <c r="S24" s="19">
        <v>773873</v>
      </c>
      <c r="T24" s="39">
        <f t="shared" si="3"/>
        <v>0.13552947363265389</v>
      </c>
      <c r="U24" s="39">
        <f t="shared" si="4"/>
        <v>0.27175001582947073</v>
      </c>
      <c r="V24" s="39">
        <f t="shared" si="0"/>
        <v>0.22703983728596294</v>
      </c>
      <c r="W24" s="42">
        <f t="shared" si="1"/>
        <v>5.8963385639562528E-2</v>
      </c>
      <c r="X24" s="42">
        <f t="shared" si="2"/>
        <v>7.0574843483210012E-2</v>
      </c>
      <c r="Y24" s="42">
        <f>'Órdenes y Medidas'!C25/'Denuncias-Renuncias'!G24</f>
        <v>0.2215882073228721</v>
      </c>
      <c r="Z24" s="42">
        <f>'Órdenes y Medidas'!C25/'Denuncias-Renuncias'!C24</f>
        <v>0.26522481502561185</v>
      </c>
      <c r="AB24" s="58"/>
    </row>
    <row r="25" spans="2:28" ht="20.100000000000001" customHeight="1" thickBot="1" x14ac:dyDescent="0.25">
      <c r="B25" s="4" t="s">
        <v>36</v>
      </c>
      <c r="C25" s="19">
        <v>739</v>
      </c>
      <c r="D25" s="19">
        <v>244</v>
      </c>
      <c r="E25" s="19">
        <v>495</v>
      </c>
      <c r="F25" s="19">
        <v>1</v>
      </c>
      <c r="G25" s="19">
        <v>784</v>
      </c>
      <c r="H25" s="19">
        <v>4</v>
      </c>
      <c r="I25" s="19">
        <v>0</v>
      </c>
      <c r="J25" s="19">
        <v>632</v>
      </c>
      <c r="K25" s="19">
        <v>3</v>
      </c>
      <c r="L25" s="19">
        <v>74</v>
      </c>
      <c r="M25" s="19">
        <v>31</v>
      </c>
      <c r="N25" s="19">
        <v>40</v>
      </c>
      <c r="O25" s="19">
        <v>50</v>
      </c>
      <c r="P25" s="19">
        <v>21</v>
      </c>
      <c r="Q25" s="19">
        <v>29</v>
      </c>
      <c r="R25" s="19">
        <v>672155</v>
      </c>
      <c r="S25" s="19">
        <v>339580</v>
      </c>
      <c r="T25" s="39">
        <f t="shared" si="3"/>
        <v>0.11663976314986871</v>
      </c>
      <c r="U25" s="39">
        <f t="shared" si="4"/>
        <v>0.23087343188644799</v>
      </c>
      <c r="V25" s="39">
        <f t="shared" si="0"/>
        <v>0.21762176806643502</v>
      </c>
      <c r="W25" s="42">
        <f t="shared" si="1"/>
        <v>6.3775510204081634E-2</v>
      </c>
      <c r="X25" s="42">
        <f t="shared" si="2"/>
        <v>6.7658998646820026E-2</v>
      </c>
      <c r="Y25" s="42">
        <f>'Órdenes y Medidas'!C26/'Denuncias-Renuncias'!G25</f>
        <v>0.17091836734693877</v>
      </c>
      <c r="Z25" s="42">
        <f>'Órdenes y Medidas'!C26/'Denuncias-Renuncias'!C25</f>
        <v>0.18132611637347767</v>
      </c>
      <c r="AB25" s="58"/>
    </row>
    <row r="26" spans="2:28" ht="20.100000000000001" customHeight="1" thickBot="1" x14ac:dyDescent="0.25">
      <c r="B26" s="5" t="s">
        <v>37</v>
      </c>
      <c r="C26" s="19">
        <v>1610</v>
      </c>
      <c r="D26" s="19">
        <v>829</v>
      </c>
      <c r="E26" s="19">
        <v>781</v>
      </c>
      <c r="F26" s="19">
        <v>11</v>
      </c>
      <c r="G26" s="19">
        <v>1675</v>
      </c>
      <c r="H26" s="19">
        <v>44</v>
      </c>
      <c r="I26" s="19">
        <v>0</v>
      </c>
      <c r="J26" s="19">
        <v>1093</v>
      </c>
      <c r="K26" s="19">
        <v>30</v>
      </c>
      <c r="L26" s="19">
        <v>436</v>
      </c>
      <c r="M26" s="19">
        <v>51</v>
      </c>
      <c r="N26" s="19">
        <v>21</v>
      </c>
      <c r="O26" s="19">
        <v>148</v>
      </c>
      <c r="P26" s="19">
        <v>68</v>
      </c>
      <c r="Q26" s="19">
        <v>80</v>
      </c>
      <c r="R26" s="19">
        <v>2216302</v>
      </c>
      <c r="S26" s="19">
        <v>1138798</v>
      </c>
      <c r="T26" s="39">
        <f t="shared" si="3"/>
        <v>7.5576342935213703E-2</v>
      </c>
      <c r="U26" s="39">
        <f t="shared" si="4"/>
        <v>0.1470849088249189</v>
      </c>
      <c r="V26" s="39">
        <f t="shared" si="0"/>
        <v>0.14137713624365339</v>
      </c>
      <c r="W26" s="42">
        <f t="shared" si="1"/>
        <v>8.835820895522388E-2</v>
      </c>
      <c r="X26" s="42">
        <f t="shared" si="2"/>
        <v>9.1925465838509315E-2</v>
      </c>
      <c r="Y26" s="42">
        <f>'Órdenes y Medidas'!C27/'Denuncias-Renuncias'!G26</f>
        <v>0.15223880597014924</v>
      </c>
      <c r="Z26" s="42">
        <f>'Órdenes y Medidas'!C27/'Denuncias-Renuncias'!C26</f>
        <v>0.15838509316770186</v>
      </c>
      <c r="AB26" s="58"/>
    </row>
    <row r="27" spans="2:28" ht="20.100000000000001" customHeight="1" thickBot="1" x14ac:dyDescent="0.25">
      <c r="B27" s="6" t="s">
        <v>38</v>
      </c>
      <c r="C27" s="20">
        <v>206</v>
      </c>
      <c r="D27" s="20">
        <v>107</v>
      </c>
      <c r="E27" s="20">
        <v>99</v>
      </c>
      <c r="F27" s="20">
        <v>0</v>
      </c>
      <c r="G27" s="20">
        <v>247</v>
      </c>
      <c r="H27" s="20">
        <v>2</v>
      </c>
      <c r="I27" s="20">
        <v>0</v>
      </c>
      <c r="J27" s="20">
        <v>241</v>
      </c>
      <c r="K27" s="20">
        <v>0</v>
      </c>
      <c r="L27" s="20">
        <v>4</v>
      </c>
      <c r="M27" s="20">
        <v>0</v>
      </c>
      <c r="N27" s="20">
        <v>0</v>
      </c>
      <c r="O27" s="20">
        <v>9</v>
      </c>
      <c r="P27" s="20">
        <v>4</v>
      </c>
      <c r="Q27" s="20">
        <v>5</v>
      </c>
      <c r="R27" s="20">
        <v>322282</v>
      </c>
      <c r="S27" s="20">
        <v>163131</v>
      </c>
      <c r="T27" s="39">
        <f t="shared" si="3"/>
        <v>7.6640954195394101E-2</v>
      </c>
      <c r="U27" s="39">
        <f t="shared" si="4"/>
        <v>0.15141205534202573</v>
      </c>
      <c r="V27" s="39">
        <f t="shared" si="0"/>
        <v>0.12627888016379474</v>
      </c>
      <c r="W27" s="43">
        <f t="shared" si="1"/>
        <v>3.643724696356275E-2</v>
      </c>
      <c r="X27" s="43">
        <f t="shared" si="2"/>
        <v>4.3689320388349516E-2</v>
      </c>
      <c r="Y27" s="43">
        <f>'Órdenes y Medidas'!C28/'Denuncias-Renuncias'!G27</f>
        <v>0.2145748987854251</v>
      </c>
      <c r="Z27" s="43">
        <f>'Órdenes y Medidas'!C28/'Denuncias-Renuncias'!C27</f>
        <v>0.25728155339805825</v>
      </c>
      <c r="AB27" s="58"/>
    </row>
    <row r="28" spans="2:28" ht="20.100000000000001" customHeight="1" thickBot="1" x14ac:dyDescent="0.25">
      <c r="B28" s="7" t="s">
        <v>39</v>
      </c>
      <c r="C28" s="9">
        <f>SUM(C11:C27)</f>
        <v>46135</v>
      </c>
      <c r="D28" s="9">
        <f t="shared" ref="D28:Q28" si="5">SUM(D11:D27)</f>
        <v>28983</v>
      </c>
      <c r="E28" s="9">
        <f t="shared" si="5"/>
        <v>17152</v>
      </c>
      <c r="F28" s="9">
        <f t="shared" si="5"/>
        <v>141</v>
      </c>
      <c r="G28" s="9">
        <f t="shared" si="5"/>
        <v>50536</v>
      </c>
      <c r="H28" s="9">
        <f t="shared" si="5"/>
        <v>537</v>
      </c>
      <c r="I28" s="9">
        <f t="shared" si="5"/>
        <v>69</v>
      </c>
      <c r="J28" s="9">
        <f t="shared" si="5"/>
        <v>36198</v>
      </c>
      <c r="K28" s="9">
        <f t="shared" si="5"/>
        <v>798</v>
      </c>
      <c r="L28" s="9">
        <f t="shared" si="5"/>
        <v>8027</v>
      </c>
      <c r="M28" s="9">
        <f t="shared" si="5"/>
        <v>3330</v>
      </c>
      <c r="N28" s="9">
        <f t="shared" si="5"/>
        <v>1577</v>
      </c>
      <c r="O28" s="9">
        <f t="shared" si="5"/>
        <v>5181</v>
      </c>
      <c r="P28" s="9">
        <f t="shared" si="5"/>
        <v>2792</v>
      </c>
      <c r="Q28" s="9">
        <f t="shared" si="5"/>
        <v>2389</v>
      </c>
      <c r="R28" s="9">
        <f>SUM(R11:R27)</f>
        <v>48085361</v>
      </c>
      <c r="S28" s="9">
        <f>SUM(S11:S27)</f>
        <v>24519768</v>
      </c>
      <c r="T28" s="40">
        <f t="shared" si="3"/>
        <v>0.10509643465087014</v>
      </c>
      <c r="U28" s="40">
        <f t="shared" si="4"/>
        <v>0.20610309200315438</v>
      </c>
      <c r="V28" s="40">
        <f t="shared" si="0"/>
        <v>0.1881543088009642</v>
      </c>
      <c r="W28" s="44">
        <f t="shared" si="1"/>
        <v>0.10252097514643027</v>
      </c>
      <c r="X28" s="44">
        <f t="shared" si="2"/>
        <v>0.11230085618294136</v>
      </c>
      <c r="Y28" s="44">
        <f>'Órdenes y Medidas'!C29/'Denuncias-Renuncias'!G28</f>
        <v>0.2098306157986386</v>
      </c>
      <c r="Z28" s="44">
        <f>'Órdenes y Medidas'!C29/'Denuncias-Renuncias'!C28</f>
        <v>0.229847187601604</v>
      </c>
      <c r="AB28" s="58"/>
    </row>
    <row r="29" spans="2:2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2">
      <c r="B31" s="82" t="s">
        <v>264</v>
      </c>
      <c r="C31" s="82"/>
      <c r="D31" s="82"/>
      <c r="E31" s="82"/>
      <c r="F31" s="82"/>
      <c r="G31" s="82"/>
      <c r="H31" s="82"/>
      <c r="T31" s="53"/>
      <c r="U31" s="53"/>
    </row>
    <row r="32" spans="2:28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t="s">
        <v>266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B31:H31"/>
    <mergeCell ref="C9:C10"/>
    <mergeCell ref="D9:D10"/>
    <mergeCell ref="E9:E10"/>
    <mergeCell ref="G9:G10"/>
    <mergeCell ref="H9:H10"/>
    <mergeCell ref="F9:F10"/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88" t="s">
        <v>202</v>
      </c>
      <c r="D9" s="88" t="s">
        <v>179</v>
      </c>
      <c r="E9" s="89" t="s">
        <v>180</v>
      </c>
      <c r="F9" s="90"/>
      <c r="G9" s="91"/>
      <c r="H9" s="91" t="s">
        <v>201</v>
      </c>
      <c r="I9" s="88" t="s">
        <v>182</v>
      </c>
    </row>
    <row r="10" spans="2:9" ht="83.25" customHeight="1" x14ac:dyDescent="0.2">
      <c r="B10" s="10"/>
      <c r="C10" s="88"/>
      <c r="D10" s="88"/>
      <c r="E10" s="45" t="s">
        <v>195</v>
      </c>
      <c r="F10" s="46" t="s">
        <v>196</v>
      </c>
      <c r="G10" s="47" t="s">
        <v>197</v>
      </c>
      <c r="H10" s="91"/>
      <c r="I10" s="88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3.5467791411042944E-3</v>
      </c>
      <c r="D11" s="39">
        <f>'Denuncias-Renuncias'!I11/'Denuncias-Renuncias'!G11</f>
        <v>2.8757668711656444E-4</v>
      </c>
      <c r="E11" s="39">
        <f>'Denuncias-Renuncias'!J11/'Denuncias-Renuncias'!G11</f>
        <v>0.75306748466257667</v>
      </c>
      <c r="F11" s="39">
        <f>'Denuncias-Renuncias'!K11/'Denuncias-Renuncias'!G11</f>
        <v>1.4762269938650307E-2</v>
      </c>
      <c r="G11" s="39">
        <f>'Denuncias-Renuncias'!L11/'Denuncias-Renuncias'!G11</f>
        <v>0.13957055214723926</v>
      </c>
      <c r="H11" s="39">
        <f>'Denuncias-Renuncias'!M11/'Denuncias-Renuncias'!G11</f>
        <v>5.4447852760736194E-2</v>
      </c>
      <c r="I11" s="39">
        <f>'Denuncias-Renuncias'!N11/'Denuncias-Renuncias'!G11</f>
        <v>3.431748466257669E-2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4.971590909090909E-3</v>
      </c>
      <c r="D12" s="39">
        <f>'Denuncias-Renuncias'!I12/'Denuncias-Renuncias'!G12</f>
        <v>7.1022727272727275E-4</v>
      </c>
      <c r="E12" s="39">
        <f>'Denuncias-Renuncias'!J12/'Denuncias-Renuncias'!G12</f>
        <v>0.62286931818181823</v>
      </c>
      <c r="F12" s="39">
        <f>'Denuncias-Renuncias'!K12/'Denuncias-Renuncias'!G12</f>
        <v>2.2017045454545456E-2</v>
      </c>
      <c r="G12" s="39">
        <f>'Denuncias-Renuncias'!L12/'Denuncias-Renuncias'!G12</f>
        <v>0.2734375</v>
      </c>
      <c r="H12" s="39">
        <f>'Denuncias-Renuncias'!M12/'Denuncias-Renuncias'!G12</f>
        <v>6.8181818181818177E-2</v>
      </c>
      <c r="I12" s="39">
        <f>'Denuncias-Renuncias'!N12/'Denuncias-Renuncias'!G12</f>
        <v>7.8125E-3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6.369426751592357E-3</v>
      </c>
      <c r="D13" s="39">
        <f>'Denuncias-Renuncias'!I13/'Denuncias-Renuncias'!G13</f>
        <v>3.1847133757961785E-3</v>
      </c>
      <c r="E13" s="39">
        <f>'Denuncias-Renuncias'!J13/'Denuncias-Renuncias'!G13</f>
        <v>0.64861995753715496</v>
      </c>
      <c r="F13" s="39">
        <f>'Denuncias-Renuncias'!K13/'Denuncias-Renuncias'!G13</f>
        <v>5.3078556263269636E-3</v>
      </c>
      <c r="G13" s="39">
        <f>'Denuncias-Renuncias'!L13/'Denuncias-Renuncias'!G13</f>
        <v>0.18365180467091294</v>
      </c>
      <c r="H13" s="39">
        <f>'Denuncias-Renuncias'!M13/'Denuncias-Renuncias'!G13</f>
        <v>0.12738853503184713</v>
      </c>
      <c r="I13" s="39">
        <f>'Denuncias-Renuncias'!N13/'Denuncias-Renuncias'!G13</f>
        <v>2.5477707006369428E-2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0.10392364793213149</v>
      </c>
      <c r="D14" s="39">
        <f>'Denuncias-Renuncias'!I14/'Denuncias-Renuncias'!G14</f>
        <v>5.8324496288441148E-3</v>
      </c>
      <c r="E14" s="39">
        <f>'Denuncias-Renuncias'!J14/'Denuncias-Renuncias'!G14</f>
        <v>0.57370095440084834</v>
      </c>
      <c r="F14" s="39">
        <f>'Denuncias-Renuncias'!K14/'Denuncias-Renuncias'!G14</f>
        <v>2.3329798515376459E-2</v>
      </c>
      <c r="G14" s="39">
        <f>'Denuncias-Renuncias'!L14/'Denuncias-Renuncias'!G14</f>
        <v>0.2046659597030753</v>
      </c>
      <c r="H14" s="39">
        <f>'Denuncias-Renuncias'!M14/'Denuncias-Renuncias'!G14</f>
        <v>8.5365853658536592E-2</v>
      </c>
      <c r="I14" s="39">
        <f>'Denuncias-Renuncias'!N14/'Denuncias-Renuncias'!G14</f>
        <v>3.1813361611876989E-3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2.8912179255511385E-3</v>
      </c>
      <c r="D15" s="39">
        <f>'Denuncias-Renuncias'!I15/'Denuncias-Renuncias'!G15</f>
        <v>7.2280448138778463E-4</v>
      </c>
      <c r="E15" s="39">
        <f>'Denuncias-Renuncias'!J15/'Denuncias-Renuncias'!G15</f>
        <v>0.65016263100831229</v>
      </c>
      <c r="F15" s="39">
        <f>'Denuncias-Renuncias'!K15/'Denuncias-Renuncias'!G15</f>
        <v>1.8070112034694615E-2</v>
      </c>
      <c r="G15" s="39">
        <f>'Denuncias-Renuncias'!L15/'Denuncias-Renuncias'!G15</f>
        <v>0.17347307553306832</v>
      </c>
      <c r="H15" s="39">
        <f>'Denuncias-Renuncias'!M15/'Denuncias-Renuncias'!G15</f>
        <v>0.12287676183592339</v>
      </c>
      <c r="I15" s="39">
        <f>'Denuncias-Renuncias'!N15/'Denuncias-Renuncias'!G15</f>
        <v>3.1803397181062523E-2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7.1556350626118068E-3</v>
      </c>
      <c r="D16" s="39">
        <f>'Denuncias-Renuncias'!I16/'Denuncias-Renuncias'!G16</f>
        <v>0</v>
      </c>
      <c r="E16" s="39">
        <f>'Denuncias-Renuncias'!J16/'Denuncias-Renuncias'!G16</f>
        <v>0.53846153846153844</v>
      </c>
      <c r="F16" s="39">
        <f>'Denuncias-Renuncias'!K16/'Denuncias-Renuncias'!G16</f>
        <v>0</v>
      </c>
      <c r="G16" s="39">
        <f>'Denuncias-Renuncias'!L16/'Denuncias-Renuncias'!G16</f>
        <v>0.15742397137745975</v>
      </c>
      <c r="H16" s="39">
        <f>'Denuncias-Renuncias'!M16/'Denuncias-Renuncias'!G16</f>
        <v>5.5456171735241505E-2</v>
      </c>
      <c r="I16" s="39">
        <f>'Denuncias-Renuncias'!N16/'Denuncias-Renuncias'!G16</f>
        <v>0.24150268336314848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1.9620667102681491E-3</v>
      </c>
      <c r="D17" s="39">
        <f>'Denuncias-Renuncias'!I17/'Denuncias-Renuncias'!G17</f>
        <v>0</v>
      </c>
      <c r="E17" s="39">
        <f>'Denuncias-Renuncias'!J17/'Denuncias-Renuncias'!G17</f>
        <v>0.85611510791366907</v>
      </c>
      <c r="F17" s="39">
        <f>'Denuncias-Renuncias'!K17/'Denuncias-Renuncias'!G17</f>
        <v>9.8103335513407448E-3</v>
      </c>
      <c r="G17" s="39">
        <f>'Denuncias-Renuncias'!L17/'Denuncias-Renuncias'!G17</f>
        <v>0.10987573577501634</v>
      </c>
      <c r="H17" s="39">
        <f>'Denuncias-Renuncias'!M17/'Denuncias-Renuncias'!G17</f>
        <v>9.8103335513407448E-3</v>
      </c>
      <c r="I17" s="39">
        <f>'Denuncias-Renuncias'!N17/'Denuncias-Renuncias'!G17</f>
        <v>1.2426422498364944E-2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1.3569321533923304E-2</v>
      </c>
      <c r="D18" s="39">
        <f>'Denuncias-Renuncias'!I18/'Denuncias-Renuncias'!G18</f>
        <v>0</v>
      </c>
      <c r="E18" s="39">
        <f>'Denuncias-Renuncias'!J18/'Denuncias-Renuncias'!G18</f>
        <v>0.75752212389380535</v>
      </c>
      <c r="F18" s="39">
        <f>'Denuncias-Renuncias'!K18/'Denuncias-Renuncias'!G18</f>
        <v>3.2448377581120944E-2</v>
      </c>
      <c r="G18" s="39">
        <f>'Denuncias-Renuncias'!L18/'Denuncias-Renuncias'!G18</f>
        <v>0.1256637168141593</v>
      </c>
      <c r="H18" s="39">
        <f>'Denuncias-Renuncias'!M18/'Denuncias-Renuncias'!G18</f>
        <v>4.4837758112094395E-2</v>
      </c>
      <c r="I18" s="39">
        <f>'Denuncias-Renuncias'!N18/'Denuncias-Renuncias'!G18</f>
        <v>2.5958702064896755E-2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9.6408023635515469E-3</v>
      </c>
      <c r="D19" s="39">
        <f>'Denuncias-Renuncias'!I19/'Denuncias-Renuncias'!G19</f>
        <v>6.2198724926139013E-4</v>
      </c>
      <c r="E19" s="39">
        <f>'Denuncias-Renuncias'!J19/'Denuncias-Renuncias'!G19</f>
        <v>0.75089410667081324</v>
      </c>
      <c r="F19" s="39">
        <f>'Denuncias-Renuncias'!K19/'Denuncias-Renuncias'!G19</f>
        <v>1.1195770486705022E-2</v>
      </c>
      <c r="G19" s="39">
        <f>'Denuncias-Renuncias'!L19/'Denuncias-Renuncias'!G19</f>
        <v>0.14756647488726482</v>
      </c>
      <c r="H19" s="39">
        <f>'Denuncias-Renuncias'!M19/'Denuncias-Renuncias'!G19</f>
        <v>7.4171979474420779E-2</v>
      </c>
      <c r="I19" s="39">
        <f>'Denuncias-Renuncias'!N19/'Denuncias-Renuncias'!G19</f>
        <v>5.9088788679832064E-3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8.2872928176795577E-3</v>
      </c>
      <c r="D20" s="39">
        <f>'Denuncias-Renuncias'!I20/'Denuncias-Renuncias'!G20</f>
        <v>6.9060773480662981E-4</v>
      </c>
      <c r="E20" s="39">
        <f>'Denuncias-Renuncias'!J20/'Denuncias-Renuncias'!G20</f>
        <v>0.63301104972375688</v>
      </c>
      <c r="F20" s="39">
        <f>'Denuncias-Renuncias'!K20/'Denuncias-Renuncias'!G20</f>
        <v>2.1270718232044197E-2</v>
      </c>
      <c r="G20" s="39">
        <f>'Denuncias-Renuncias'!L20/'Denuncias-Renuncias'!G20</f>
        <v>0.18480662983425414</v>
      </c>
      <c r="H20" s="39">
        <f>'Denuncias-Renuncias'!M20/'Denuncias-Renuncias'!G20</f>
        <v>0.106353591160221</v>
      </c>
      <c r="I20" s="39">
        <f>'Denuncias-Renuncias'!N20/'Denuncias-Renuncias'!G20</f>
        <v>4.5580110497237571E-2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1.1933174224343675E-2</v>
      </c>
      <c r="D21" s="39">
        <f>'Denuncias-Renuncias'!I21/'Denuncias-Renuncias'!G21</f>
        <v>1.0739856801909307E-2</v>
      </c>
      <c r="E21" s="39">
        <f>'Denuncias-Renuncias'!J21/'Denuncias-Renuncias'!G21</f>
        <v>0.62291169451073991</v>
      </c>
      <c r="F21" s="39">
        <f>'Denuncias-Renuncias'!K21/'Denuncias-Renuncias'!G21</f>
        <v>3.3412887828162291E-2</v>
      </c>
      <c r="G21" s="39">
        <f>'Denuncias-Renuncias'!L21/'Denuncias-Renuncias'!G21</f>
        <v>0.21360381861575178</v>
      </c>
      <c r="H21" s="39">
        <f>'Denuncias-Renuncias'!M21/'Denuncias-Renuncias'!G21</f>
        <v>7.2792362768496419E-2</v>
      </c>
      <c r="I21" s="39">
        <f>'Denuncias-Renuncias'!N21/'Denuncias-Renuncias'!G21</f>
        <v>3.4606205250596656E-2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1.7391304347826087E-2</v>
      </c>
      <c r="D22" s="39">
        <f>'Denuncias-Renuncias'!I22/'Denuncias-Renuncias'!G22</f>
        <v>1.5345268542199489E-3</v>
      </c>
      <c r="E22" s="39">
        <f>'Denuncias-Renuncias'!J22/'Denuncias-Renuncias'!G22</f>
        <v>0.68439897698209717</v>
      </c>
      <c r="F22" s="39">
        <f>'Denuncias-Renuncias'!K22/'Denuncias-Renuncias'!G22</f>
        <v>1.0230179028132993E-2</v>
      </c>
      <c r="G22" s="39">
        <f>'Denuncias-Renuncias'!L22/'Denuncias-Renuncias'!G22</f>
        <v>0.18414322250639387</v>
      </c>
      <c r="H22" s="39">
        <f>'Denuncias-Renuncias'!M22/'Denuncias-Renuncias'!G22</f>
        <v>5.3708439897698211E-2</v>
      </c>
      <c r="I22" s="39">
        <f>'Denuncias-Renuncias'!N22/'Denuncias-Renuncias'!G22</f>
        <v>4.859335038363171E-2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4.5991298943443134E-3</v>
      </c>
      <c r="D23" s="39">
        <f>'Denuncias-Renuncias'!I23/'Denuncias-Renuncias'!G23</f>
        <v>3.4804226227470479E-3</v>
      </c>
      <c r="E23" s="39">
        <f>'Denuncias-Renuncias'!J23/'Denuncias-Renuncias'!G23</f>
        <v>0.78831572405220629</v>
      </c>
      <c r="F23" s="39">
        <f>'Denuncias-Renuncias'!K23/'Denuncias-Renuncias'!G23</f>
        <v>9.322560596643879E-3</v>
      </c>
      <c r="G23" s="39">
        <f>'Denuncias-Renuncias'!L23/'Denuncias-Renuncias'!G23</f>
        <v>0.11485394655065258</v>
      </c>
      <c r="H23" s="39">
        <f>'Denuncias-Renuncias'!M23/'Denuncias-Renuncias'!G23</f>
        <v>3.7414543194530761E-2</v>
      </c>
      <c r="I23" s="39">
        <f>'Denuncias-Renuncias'!N23/'Denuncias-Renuncias'!G23</f>
        <v>4.2013673088875075E-2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0</v>
      </c>
      <c r="D24" s="39">
        <f>'Denuncias-Renuncias'!I24/'Denuncias-Renuncias'!G24</f>
        <v>0</v>
      </c>
      <c r="E24" s="39">
        <f>'Denuncias-Renuncias'!J24/'Denuncias-Renuncias'!G24</f>
        <v>0.71279125059438897</v>
      </c>
      <c r="F24" s="39">
        <f>'Denuncias-Renuncias'!K24/'Denuncias-Renuncias'!G24</f>
        <v>2.9481692819781264E-2</v>
      </c>
      <c r="G24" s="39">
        <f>'Denuncias-Renuncias'!L24/'Denuncias-Renuncias'!G24</f>
        <v>0.19686162624821682</v>
      </c>
      <c r="H24" s="39">
        <f>'Denuncias-Renuncias'!M24/'Denuncias-Renuncias'!G24</f>
        <v>6.0389919163100332E-2</v>
      </c>
      <c r="I24" s="39">
        <f>'Denuncias-Renuncias'!N24/'Denuncias-Renuncias'!G24</f>
        <v>4.7551117451260106E-4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5.1020408163265302E-3</v>
      </c>
      <c r="D25" s="39">
        <f>'Denuncias-Renuncias'!I25/'Denuncias-Renuncias'!G25</f>
        <v>0</v>
      </c>
      <c r="E25" s="39">
        <f>'Denuncias-Renuncias'!J25/'Denuncias-Renuncias'!G25</f>
        <v>0.80612244897959184</v>
      </c>
      <c r="F25" s="39">
        <f>'Denuncias-Renuncias'!K25/'Denuncias-Renuncias'!G25</f>
        <v>3.8265306122448979E-3</v>
      </c>
      <c r="G25" s="39">
        <f>'Denuncias-Renuncias'!L25/'Denuncias-Renuncias'!G25</f>
        <v>9.438775510204081E-2</v>
      </c>
      <c r="H25" s="39">
        <f>'Denuncias-Renuncias'!M25/'Denuncias-Renuncias'!G25</f>
        <v>3.9540816326530615E-2</v>
      </c>
      <c r="I25" s="39">
        <f>'Denuncias-Renuncias'!N25/'Denuncias-Renuncias'!G25</f>
        <v>5.1020408163265307E-2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2.6268656716417909E-2</v>
      </c>
      <c r="D26" s="39">
        <f>'Denuncias-Renuncias'!I26/'Denuncias-Renuncias'!G26</f>
        <v>0</v>
      </c>
      <c r="E26" s="39">
        <f>'Denuncias-Renuncias'!J26/'Denuncias-Renuncias'!G26</f>
        <v>0.65253731343283583</v>
      </c>
      <c r="F26" s="39">
        <f>'Denuncias-Renuncias'!K26/'Denuncias-Renuncias'!G26</f>
        <v>1.7910447761194031E-2</v>
      </c>
      <c r="G26" s="39">
        <f>'Denuncias-Renuncias'!L26/'Denuncias-Renuncias'!G26</f>
        <v>0.26029850746268657</v>
      </c>
      <c r="H26" s="39">
        <f>'Denuncias-Renuncias'!M26/'Denuncias-Renuncias'!G26</f>
        <v>3.0447761194029851E-2</v>
      </c>
      <c r="I26" s="39">
        <f>'Denuncias-Renuncias'!N26/'Denuncias-Renuncias'!G26</f>
        <v>1.2537313432835821E-2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8.0971659919028341E-3</v>
      </c>
      <c r="D27" s="39">
        <f>'Denuncias-Renuncias'!I27/'Denuncias-Renuncias'!G27</f>
        <v>0</v>
      </c>
      <c r="E27" s="39">
        <f>'Denuncias-Renuncias'!J27/'Denuncias-Renuncias'!G27</f>
        <v>0.97570850202429149</v>
      </c>
      <c r="F27" s="39">
        <f>'Denuncias-Renuncias'!K27/'Denuncias-Renuncias'!G27</f>
        <v>0</v>
      </c>
      <c r="G27" s="39">
        <f>'Denuncias-Renuncias'!L27/'Denuncias-Renuncias'!G27</f>
        <v>1.6194331983805668E-2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1.0626088333069494E-2</v>
      </c>
      <c r="D28" s="40">
        <f>'Denuncias-Renuncias'!I28/'Denuncias-Renuncias'!G28</f>
        <v>1.3653633053664713E-3</v>
      </c>
      <c r="E28" s="40">
        <f>'Denuncias-Renuncias'!J28/'Denuncias-Renuncias'!G28</f>
        <v>0.71628146271964543</v>
      </c>
      <c r="F28" s="40">
        <f>'Denuncias-Renuncias'!K28/'Denuncias-Renuncias'!G28</f>
        <v>1.5790723444673103E-2</v>
      </c>
      <c r="G28" s="40">
        <f>'Denuncias-Renuncias'!L28/'Denuncias-Renuncias'!G28</f>
        <v>0.1588372645242995</v>
      </c>
      <c r="H28" s="40">
        <f>'Denuncias-Renuncias'!M28/'Denuncias-Renuncias'!G28</f>
        <v>6.5893620389425367E-2</v>
      </c>
      <c r="I28" s="40">
        <f>'Denuncias-Renuncias'!N28/'Denuncias-Renuncias'!G28</f>
        <v>3.1205477283520657E-2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8" spans="2:9" ht="36" customHeight="1" x14ac:dyDescent="0.2">
      <c r="B8" s="14"/>
      <c r="C8" s="77" t="s">
        <v>203</v>
      </c>
      <c r="D8" s="77"/>
      <c r="E8" s="77"/>
      <c r="F8" s="77"/>
      <c r="G8" s="77" t="s">
        <v>204</v>
      </c>
      <c r="H8" s="77"/>
      <c r="I8" s="77"/>
    </row>
    <row r="9" spans="2:9" ht="72" thickBot="1" x14ac:dyDescent="0.25">
      <c r="B9" s="36"/>
      <c r="C9" s="21" t="s">
        <v>205</v>
      </c>
      <c r="D9" s="21" t="s">
        <v>206</v>
      </c>
      <c r="E9" s="21" t="s">
        <v>207</v>
      </c>
      <c r="F9" s="21" t="s">
        <v>208</v>
      </c>
      <c r="G9" s="21" t="s">
        <v>209</v>
      </c>
      <c r="H9" s="21" t="s">
        <v>210</v>
      </c>
      <c r="I9" s="21" t="s">
        <v>211</v>
      </c>
    </row>
    <row r="10" spans="2:9" ht="20.100000000000001" customHeight="1" thickBot="1" x14ac:dyDescent="0.25">
      <c r="B10" s="3" t="s">
        <v>22</v>
      </c>
      <c r="C10" s="18">
        <v>162</v>
      </c>
      <c r="D10" s="18">
        <v>307</v>
      </c>
      <c r="E10" s="18">
        <v>74</v>
      </c>
      <c r="F10" s="18">
        <v>543</v>
      </c>
      <c r="G10" s="18">
        <v>3253</v>
      </c>
      <c r="H10" s="18">
        <v>28</v>
      </c>
      <c r="I10" s="18">
        <v>3281</v>
      </c>
    </row>
    <row r="11" spans="2:9" ht="20.100000000000001" customHeight="1" thickBot="1" x14ac:dyDescent="0.25">
      <c r="B11" s="4" t="s">
        <v>23</v>
      </c>
      <c r="C11" s="19">
        <v>8</v>
      </c>
      <c r="D11" s="19">
        <v>4</v>
      </c>
      <c r="E11" s="19">
        <v>16</v>
      </c>
      <c r="F11" s="19">
        <v>28</v>
      </c>
      <c r="G11" s="19">
        <v>387</v>
      </c>
      <c r="H11" s="19">
        <v>1</v>
      </c>
      <c r="I11" s="19">
        <v>388</v>
      </c>
    </row>
    <row r="12" spans="2:9" ht="20.100000000000001" customHeight="1" thickBot="1" x14ac:dyDescent="0.25">
      <c r="B12" s="4" t="s">
        <v>24</v>
      </c>
      <c r="C12" s="19">
        <v>2</v>
      </c>
      <c r="D12" s="19">
        <v>1</v>
      </c>
      <c r="E12" s="19">
        <v>3</v>
      </c>
      <c r="F12" s="19">
        <v>6</v>
      </c>
      <c r="G12" s="19">
        <v>281</v>
      </c>
      <c r="H12" s="19">
        <v>0</v>
      </c>
      <c r="I12" s="19">
        <v>281</v>
      </c>
    </row>
    <row r="13" spans="2:9" ht="20.100000000000001" customHeight="1" thickBot="1" x14ac:dyDescent="0.25">
      <c r="B13" s="4" t="s">
        <v>25</v>
      </c>
      <c r="C13" s="19">
        <v>18</v>
      </c>
      <c r="D13" s="19">
        <v>3</v>
      </c>
      <c r="E13" s="19">
        <v>1</v>
      </c>
      <c r="F13" s="19">
        <v>22</v>
      </c>
      <c r="G13" s="19">
        <v>767</v>
      </c>
      <c r="H13" s="19">
        <v>11</v>
      </c>
      <c r="I13" s="19">
        <v>778</v>
      </c>
    </row>
    <row r="14" spans="2:9" ht="20.100000000000001" customHeight="1" thickBot="1" x14ac:dyDescent="0.25">
      <c r="B14" s="4" t="s">
        <v>26</v>
      </c>
      <c r="C14" s="19">
        <v>87</v>
      </c>
      <c r="D14" s="19">
        <v>37</v>
      </c>
      <c r="E14" s="19">
        <v>10</v>
      </c>
      <c r="F14" s="19">
        <v>134</v>
      </c>
      <c r="G14" s="19">
        <v>866</v>
      </c>
      <c r="H14" s="19">
        <v>14</v>
      </c>
      <c r="I14" s="19">
        <v>880</v>
      </c>
    </row>
    <row r="15" spans="2:9" ht="20.100000000000001" customHeight="1" thickBot="1" x14ac:dyDescent="0.25">
      <c r="B15" s="4" t="s">
        <v>27</v>
      </c>
      <c r="C15" s="19">
        <v>6</v>
      </c>
      <c r="D15" s="19">
        <v>6</v>
      </c>
      <c r="E15" s="19">
        <v>9</v>
      </c>
      <c r="F15" s="19">
        <v>21</v>
      </c>
      <c r="G15" s="19">
        <v>248</v>
      </c>
      <c r="H15" s="19">
        <v>0</v>
      </c>
      <c r="I15" s="19">
        <v>248</v>
      </c>
    </row>
    <row r="16" spans="2:9" ht="20.100000000000001" customHeight="1" thickBot="1" x14ac:dyDescent="0.25">
      <c r="B16" s="4" t="s">
        <v>28</v>
      </c>
      <c r="C16" s="19">
        <v>5</v>
      </c>
      <c r="D16" s="19">
        <v>4</v>
      </c>
      <c r="E16" s="19">
        <v>0</v>
      </c>
      <c r="F16" s="19">
        <v>9</v>
      </c>
      <c r="G16" s="19">
        <v>605</v>
      </c>
      <c r="H16" s="19">
        <v>10</v>
      </c>
      <c r="I16" s="19">
        <v>615</v>
      </c>
    </row>
    <row r="17" spans="2:9" ht="20.100000000000001" customHeight="1" thickBot="1" x14ac:dyDescent="0.25">
      <c r="B17" s="4" t="s">
        <v>29</v>
      </c>
      <c r="C17" s="19">
        <v>1</v>
      </c>
      <c r="D17" s="19">
        <v>3</v>
      </c>
      <c r="E17" s="19">
        <v>22</v>
      </c>
      <c r="F17" s="19">
        <v>26</v>
      </c>
      <c r="G17" s="19">
        <v>706</v>
      </c>
      <c r="H17" s="19">
        <v>6</v>
      </c>
      <c r="I17" s="19">
        <v>712</v>
      </c>
    </row>
    <row r="18" spans="2:9" ht="20.100000000000001" customHeight="1" thickBot="1" x14ac:dyDescent="0.25">
      <c r="B18" s="4" t="s">
        <v>30</v>
      </c>
      <c r="C18" s="19">
        <v>48</v>
      </c>
      <c r="D18" s="19">
        <v>62</v>
      </c>
      <c r="E18" s="19">
        <v>21</v>
      </c>
      <c r="F18" s="19">
        <v>131</v>
      </c>
      <c r="G18" s="19">
        <v>2410</v>
      </c>
      <c r="H18" s="19">
        <v>28</v>
      </c>
      <c r="I18" s="19">
        <v>2438</v>
      </c>
    </row>
    <row r="19" spans="2:9" ht="20.100000000000001" customHeight="1" thickBot="1" x14ac:dyDescent="0.25">
      <c r="B19" s="4" t="s">
        <v>31</v>
      </c>
      <c r="C19" s="19">
        <v>83</v>
      </c>
      <c r="D19" s="19">
        <v>36</v>
      </c>
      <c r="E19" s="19">
        <v>9</v>
      </c>
      <c r="F19" s="19">
        <v>128</v>
      </c>
      <c r="G19" s="19">
        <v>1914</v>
      </c>
      <c r="H19" s="19">
        <v>20</v>
      </c>
      <c r="I19" s="19">
        <v>1934</v>
      </c>
    </row>
    <row r="20" spans="2:9" ht="20.100000000000001" customHeight="1" thickBot="1" x14ac:dyDescent="0.25">
      <c r="B20" s="4" t="s">
        <v>32</v>
      </c>
      <c r="C20" s="19">
        <v>10</v>
      </c>
      <c r="D20" s="19">
        <v>0</v>
      </c>
      <c r="E20" s="19">
        <v>1</v>
      </c>
      <c r="F20" s="19">
        <v>11</v>
      </c>
      <c r="G20" s="19">
        <v>311</v>
      </c>
      <c r="H20" s="19">
        <v>0</v>
      </c>
      <c r="I20" s="19">
        <v>311</v>
      </c>
    </row>
    <row r="21" spans="2:9" ht="20.100000000000001" customHeight="1" thickBot="1" x14ac:dyDescent="0.25">
      <c r="B21" s="4" t="s">
        <v>33</v>
      </c>
      <c r="C21" s="19">
        <v>9</v>
      </c>
      <c r="D21" s="19">
        <v>7</v>
      </c>
      <c r="E21" s="19">
        <v>0</v>
      </c>
      <c r="F21" s="19">
        <v>16</v>
      </c>
      <c r="G21" s="19">
        <v>814</v>
      </c>
      <c r="H21" s="19">
        <v>10</v>
      </c>
      <c r="I21" s="19">
        <v>824</v>
      </c>
    </row>
    <row r="22" spans="2:9" ht="20.100000000000001" customHeight="1" thickBot="1" x14ac:dyDescent="0.25">
      <c r="B22" s="4" t="s">
        <v>34</v>
      </c>
      <c r="C22" s="19">
        <v>77</v>
      </c>
      <c r="D22" s="19">
        <v>44</v>
      </c>
      <c r="E22" s="19">
        <v>3</v>
      </c>
      <c r="F22" s="19">
        <v>124</v>
      </c>
      <c r="G22" s="19">
        <v>3101</v>
      </c>
      <c r="H22" s="19">
        <v>46</v>
      </c>
      <c r="I22" s="19">
        <v>3147</v>
      </c>
    </row>
    <row r="23" spans="2:9" ht="20.100000000000001" customHeight="1" thickBot="1" x14ac:dyDescent="0.25">
      <c r="B23" s="4" t="s">
        <v>35</v>
      </c>
      <c r="C23" s="19">
        <v>17</v>
      </c>
      <c r="D23" s="19">
        <v>4</v>
      </c>
      <c r="E23" s="19">
        <v>10</v>
      </c>
      <c r="F23" s="19">
        <v>31</v>
      </c>
      <c r="G23" s="19">
        <v>821</v>
      </c>
      <c r="H23" s="19">
        <v>0</v>
      </c>
      <c r="I23" s="19">
        <v>821</v>
      </c>
    </row>
    <row r="24" spans="2:9" ht="20.100000000000001" customHeight="1" thickBot="1" x14ac:dyDescent="0.25">
      <c r="B24" s="4" t="s">
        <v>36</v>
      </c>
      <c r="C24" s="19">
        <v>4</v>
      </c>
      <c r="D24" s="19">
        <v>4</v>
      </c>
      <c r="E24" s="19">
        <v>0</v>
      </c>
      <c r="F24" s="19">
        <v>8</v>
      </c>
      <c r="G24" s="19">
        <v>1077</v>
      </c>
      <c r="H24" s="19">
        <v>3</v>
      </c>
      <c r="I24" s="19">
        <v>1080</v>
      </c>
    </row>
    <row r="25" spans="2:9" ht="20.100000000000001" customHeight="1" thickBot="1" x14ac:dyDescent="0.25">
      <c r="B25" s="5" t="s">
        <v>37</v>
      </c>
      <c r="C25" s="19">
        <v>18</v>
      </c>
      <c r="D25" s="19">
        <v>12</v>
      </c>
      <c r="E25" s="19">
        <v>0</v>
      </c>
      <c r="F25" s="19">
        <v>30</v>
      </c>
      <c r="G25" s="19">
        <v>524</v>
      </c>
      <c r="H25" s="19">
        <v>13</v>
      </c>
      <c r="I25" s="19">
        <v>537</v>
      </c>
    </row>
    <row r="26" spans="2:9" ht="20.100000000000001" customHeight="1" thickBot="1" x14ac:dyDescent="0.25">
      <c r="B26" s="6" t="s">
        <v>38</v>
      </c>
      <c r="C26" s="20">
        <v>0</v>
      </c>
      <c r="D26" s="20">
        <v>0</v>
      </c>
      <c r="E26" s="20">
        <v>0</v>
      </c>
      <c r="F26" s="20">
        <v>0</v>
      </c>
      <c r="G26" s="20">
        <v>70</v>
      </c>
      <c r="H26" s="20">
        <v>0</v>
      </c>
      <c r="I26" s="20">
        <v>70</v>
      </c>
    </row>
    <row r="27" spans="2:9" ht="20.100000000000001" customHeight="1" thickBot="1" x14ac:dyDescent="0.25">
      <c r="B27" s="7" t="s">
        <v>39</v>
      </c>
      <c r="C27" s="9">
        <f>SUM(C10:C26)</f>
        <v>555</v>
      </c>
      <c r="D27" s="9">
        <f t="shared" ref="D27:I27" si="0">SUM(D10:D26)</f>
        <v>534</v>
      </c>
      <c r="E27" s="9">
        <f t="shared" si="0"/>
        <v>179</v>
      </c>
      <c r="F27" s="9">
        <f t="shared" si="0"/>
        <v>1268</v>
      </c>
      <c r="G27" s="9">
        <f t="shared" si="0"/>
        <v>18155</v>
      </c>
      <c r="H27" s="9">
        <f t="shared" si="0"/>
        <v>190</v>
      </c>
      <c r="I27" s="9">
        <f t="shared" si="0"/>
        <v>18345</v>
      </c>
    </row>
    <row r="28" spans="2:9" x14ac:dyDescent="0.2">
      <c r="C28" s="54"/>
      <c r="D28" s="54"/>
      <c r="E28" s="54"/>
      <c r="F28" s="54"/>
      <c r="G28" s="54"/>
      <c r="H28" s="54"/>
      <c r="I28" s="54"/>
    </row>
  </sheetData>
  <mergeCells count="2">
    <mergeCell ref="C8:F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V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3" max="13" width="23.5" bestFit="1" customWidth="1"/>
    <col min="14" max="14" width="12.75" bestFit="1" customWidth="1"/>
    <col min="15" max="18" width="14.625" customWidth="1"/>
    <col min="19" max="19" width="20.875" bestFit="1" customWidth="1"/>
    <col min="20" max="20" width="13.25" hidden="1" customWidth="1"/>
    <col min="21" max="21" width="13.875" hidden="1" customWidth="1"/>
    <col min="22" max="22" width="11.75" hidden="1" customWidth="1"/>
    <col min="23" max="23" width="8.625" customWidth="1"/>
  </cols>
  <sheetData>
    <row r="7" spans="2:22" ht="46.5" customHeight="1" x14ac:dyDescent="0.2"/>
    <row r="9" spans="2:22" ht="41.25" customHeight="1" x14ac:dyDescent="0.2">
      <c r="B9" s="14"/>
      <c r="C9" s="92" t="s">
        <v>212</v>
      </c>
      <c r="D9" s="93"/>
      <c r="E9" s="93"/>
      <c r="F9" s="93"/>
      <c r="G9" s="93"/>
      <c r="H9" s="94"/>
      <c r="M9" s="14"/>
      <c r="N9" s="95" t="s">
        <v>220</v>
      </c>
      <c r="O9" s="96"/>
      <c r="P9" s="96"/>
      <c r="Q9" s="96"/>
      <c r="R9" s="96"/>
      <c r="S9" s="48"/>
    </row>
    <row r="10" spans="2:22" ht="41.25" customHeight="1" x14ac:dyDescent="0.2">
      <c r="B10" s="14"/>
      <c r="C10" s="78" t="s">
        <v>213</v>
      </c>
      <c r="D10" s="78"/>
      <c r="E10" s="78" t="s">
        <v>214</v>
      </c>
      <c r="F10" s="78"/>
      <c r="G10" s="78" t="s">
        <v>215</v>
      </c>
      <c r="H10" s="78" t="s">
        <v>75</v>
      </c>
      <c r="M10" s="14"/>
      <c r="N10" s="78" t="s">
        <v>213</v>
      </c>
      <c r="O10" s="78"/>
      <c r="P10" s="78" t="s">
        <v>214</v>
      </c>
      <c r="Q10" s="78"/>
      <c r="R10" s="78" t="s">
        <v>215</v>
      </c>
      <c r="S10" s="97"/>
    </row>
    <row r="11" spans="2:22" ht="41.25" customHeight="1" thickBot="1" x14ac:dyDescent="0.25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78"/>
      <c r="H11" s="78"/>
      <c r="M11" s="14"/>
      <c r="N11" s="15" t="s">
        <v>216</v>
      </c>
      <c r="O11" s="15" t="s">
        <v>217</v>
      </c>
      <c r="P11" s="15" t="s">
        <v>218</v>
      </c>
      <c r="Q11" s="15" t="s">
        <v>219</v>
      </c>
      <c r="R11" s="78"/>
      <c r="S11" s="97"/>
      <c r="T11" s="15" t="s">
        <v>221</v>
      </c>
      <c r="U11" s="15" t="s">
        <v>222</v>
      </c>
      <c r="V11" s="15" t="s">
        <v>52</v>
      </c>
    </row>
    <row r="12" spans="2:22" ht="20.100000000000001" customHeight="1" thickBot="1" x14ac:dyDescent="0.25">
      <c r="B12" s="3" t="s">
        <v>22</v>
      </c>
      <c r="C12" s="51">
        <f t="shared" ref="C12:C29" si="0">+N12/V12</f>
        <v>2.4084350721420643E-2</v>
      </c>
      <c r="D12" s="51">
        <f t="shared" ref="D12:D29" si="1">+O12/V12</f>
        <v>0.17236403995560487</v>
      </c>
      <c r="E12" s="51">
        <f t="shared" ref="E12:E29" si="2">+P12/V12</f>
        <v>6.0266370699223089E-2</v>
      </c>
      <c r="F12" s="51">
        <f t="shared" ref="F12:F29" si="3">+Q12/V12</f>
        <v>0.36415094339622639</v>
      </c>
      <c r="G12" s="51">
        <f t="shared" ref="G12:G29" si="4">+R12/V12</f>
        <v>0.19023307436182019</v>
      </c>
      <c r="H12" s="51">
        <f>1-C12-D12-E12-F12-G12</f>
        <v>0.18890122086570471</v>
      </c>
      <c r="M12" s="3" t="s">
        <v>22</v>
      </c>
      <c r="N12" s="18">
        <v>217</v>
      </c>
      <c r="O12" s="18">
        <v>1553</v>
      </c>
      <c r="P12" s="18">
        <v>543</v>
      </c>
      <c r="Q12" s="18">
        <v>3281</v>
      </c>
      <c r="R12" s="18">
        <v>1714</v>
      </c>
      <c r="S12" s="10"/>
      <c r="T12" s="31">
        <v>7297</v>
      </c>
      <c r="U12" s="31">
        <v>1</v>
      </c>
      <c r="V12" s="31">
        <f>T12-U12+R12</f>
        <v>9010</v>
      </c>
    </row>
    <row r="13" spans="2:22" ht="20.100000000000001" customHeight="1" thickBot="1" x14ac:dyDescent="0.25">
      <c r="B13" s="4" t="s">
        <v>23</v>
      </c>
      <c r="C13" s="51">
        <f t="shared" si="0"/>
        <v>1.06951871657754E-2</v>
      </c>
      <c r="D13" s="51">
        <f t="shared" si="1"/>
        <v>0.16119174942704353</v>
      </c>
      <c r="E13" s="51">
        <f t="shared" si="2"/>
        <v>2.1390374331550801E-2</v>
      </c>
      <c r="F13" s="51">
        <f t="shared" si="3"/>
        <v>0.29640947288006114</v>
      </c>
      <c r="G13" s="51">
        <f t="shared" si="4"/>
        <v>0.22077922077922077</v>
      </c>
      <c r="H13" s="51">
        <f t="shared" ref="H13:H29" si="5">1-C13-D13-E13-F13-G13</f>
        <v>0.28953399541634839</v>
      </c>
      <c r="M13" s="4" t="s">
        <v>23</v>
      </c>
      <c r="N13" s="19">
        <v>14</v>
      </c>
      <c r="O13" s="19">
        <v>211</v>
      </c>
      <c r="P13" s="19">
        <v>28</v>
      </c>
      <c r="Q13" s="19">
        <v>388</v>
      </c>
      <c r="R13" s="19">
        <v>289</v>
      </c>
      <c r="S13" s="10"/>
      <c r="T13" s="31">
        <v>1029</v>
      </c>
      <c r="U13" s="31">
        <v>9</v>
      </c>
      <c r="V13" s="31">
        <f t="shared" ref="V13:V29" si="6">T13-U13+R13</f>
        <v>1309</v>
      </c>
    </row>
    <row r="14" spans="2:22" ht="20.100000000000001" customHeight="1" thickBot="1" x14ac:dyDescent="0.25">
      <c r="B14" s="4" t="s">
        <v>24</v>
      </c>
      <c r="C14" s="51">
        <f t="shared" si="0"/>
        <v>8.9285714285714281E-3</v>
      </c>
      <c r="D14" s="51">
        <f t="shared" si="1"/>
        <v>0.25</v>
      </c>
      <c r="E14" s="51">
        <f t="shared" si="2"/>
        <v>7.6530612244897957E-3</v>
      </c>
      <c r="F14" s="51">
        <f t="shared" si="3"/>
        <v>0.35841836734693877</v>
      </c>
      <c r="G14" s="51">
        <f t="shared" si="4"/>
        <v>0.24744897959183673</v>
      </c>
      <c r="H14" s="51">
        <f t="shared" si="5"/>
        <v>0.12755102040816327</v>
      </c>
      <c r="M14" s="4" t="s">
        <v>24</v>
      </c>
      <c r="N14" s="19">
        <v>7</v>
      </c>
      <c r="O14" s="19">
        <v>196</v>
      </c>
      <c r="P14" s="19">
        <v>6</v>
      </c>
      <c r="Q14" s="19">
        <v>281</v>
      </c>
      <c r="R14" s="19">
        <v>194</v>
      </c>
      <c r="S14" s="10"/>
      <c r="T14" s="31">
        <v>592</v>
      </c>
      <c r="U14" s="31">
        <v>2</v>
      </c>
      <c r="V14" s="31">
        <f t="shared" si="6"/>
        <v>784</v>
      </c>
    </row>
    <row r="15" spans="2:22" ht="20.100000000000001" customHeight="1" thickBot="1" x14ac:dyDescent="0.25">
      <c r="B15" s="4" t="s">
        <v>25</v>
      </c>
      <c r="C15" s="51">
        <f t="shared" si="0"/>
        <v>6.1867266591676042E-3</v>
      </c>
      <c r="D15" s="51">
        <f t="shared" si="1"/>
        <v>0.17210348706411699</v>
      </c>
      <c r="E15" s="51">
        <f t="shared" si="2"/>
        <v>1.2373453318335208E-2</v>
      </c>
      <c r="F15" s="51">
        <f t="shared" si="3"/>
        <v>0.43757030371203598</v>
      </c>
      <c r="G15" s="51">
        <f t="shared" si="4"/>
        <v>0.17210348706411699</v>
      </c>
      <c r="H15" s="51">
        <f t="shared" si="5"/>
        <v>0.19966254218222718</v>
      </c>
      <c r="M15" s="4" t="s">
        <v>25</v>
      </c>
      <c r="N15" s="19">
        <v>11</v>
      </c>
      <c r="O15" s="19">
        <v>306</v>
      </c>
      <c r="P15" s="19">
        <v>22</v>
      </c>
      <c r="Q15" s="19">
        <v>778</v>
      </c>
      <c r="R15" s="19">
        <v>306</v>
      </c>
      <c r="S15" s="10"/>
      <c r="T15" s="31">
        <v>1473</v>
      </c>
      <c r="U15" s="31">
        <v>1</v>
      </c>
      <c r="V15" s="31">
        <f t="shared" si="6"/>
        <v>1778</v>
      </c>
    </row>
    <row r="16" spans="2:22" ht="20.100000000000001" customHeight="1" thickBot="1" x14ac:dyDescent="0.25">
      <c r="B16" s="4" t="s">
        <v>26</v>
      </c>
      <c r="C16" s="51">
        <f t="shared" si="0"/>
        <v>1.8794048551292093E-2</v>
      </c>
      <c r="D16" s="51">
        <f t="shared" si="1"/>
        <v>0.33320281910728267</v>
      </c>
      <c r="E16" s="51">
        <f t="shared" si="2"/>
        <v>5.2466718872357085E-2</v>
      </c>
      <c r="F16" s="51">
        <f t="shared" si="3"/>
        <v>0.34455755677368832</v>
      </c>
      <c r="G16" s="51">
        <f t="shared" si="4"/>
        <v>9.3578700078308541E-2</v>
      </c>
      <c r="H16" s="51">
        <f t="shared" si="5"/>
        <v>0.1574001566170713</v>
      </c>
      <c r="M16" s="4" t="s">
        <v>26</v>
      </c>
      <c r="N16" s="19">
        <v>48</v>
      </c>
      <c r="O16" s="19">
        <v>851</v>
      </c>
      <c r="P16" s="19">
        <v>134</v>
      </c>
      <c r="Q16" s="19">
        <v>880</v>
      </c>
      <c r="R16" s="19">
        <v>239</v>
      </c>
      <c r="S16" s="10"/>
      <c r="T16" s="31">
        <v>2315</v>
      </c>
      <c r="U16" s="31">
        <v>0</v>
      </c>
      <c r="V16" s="31">
        <f t="shared" si="6"/>
        <v>2554</v>
      </c>
    </row>
    <row r="17" spans="2:22" ht="20.100000000000001" customHeight="1" thickBot="1" x14ac:dyDescent="0.25">
      <c r="B17" s="4" t="s">
        <v>27</v>
      </c>
      <c r="C17" s="51">
        <f t="shared" si="0"/>
        <v>6.0362173038229373E-3</v>
      </c>
      <c r="D17" s="51">
        <f t="shared" si="1"/>
        <v>0.15694164989939638</v>
      </c>
      <c r="E17" s="51">
        <f t="shared" si="2"/>
        <v>4.2253521126760563E-2</v>
      </c>
      <c r="F17" s="51">
        <f t="shared" si="3"/>
        <v>0.49899396378269617</v>
      </c>
      <c r="G17" s="51">
        <f t="shared" si="4"/>
        <v>0.21931589537223339</v>
      </c>
      <c r="H17" s="51">
        <f t="shared" si="5"/>
        <v>7.6458752515090544E-2</v>
      </c>
      <c r="M17" s="4" t="s">
        <v>27</v>
      </c>
      <c r="N17" s="19">
        <v>3</v>
      </c>
      <c r="O17" s="19">
        <v>78</v>
      </c>
      <c r="P17" s="19">
        <v>21</v>
      </c>
      <c r="Q17" s="19">
        <v>248</v>
      </c>
      <c r="R17" s="19">
        <v>109</v>
      </c>
      <c r="S17" s="10"/>
      <c r="T17" s="31">
        <v>388</v>
      </c>
      <c r="U17" s="31">
        <v>0</v>
      </c>
      <c r="V17" s="31">
        <f t="shared" si="6"/>
        <v>497</v>
      </c>
    </row>
    <row r="18" spans="2:22" ht="20.100000000000001" customHeight="1" thickBot="1" x14ac:dyDescent="0.25">
      <c r="B18" s="4" t="s">
        <v>28</v>
      </c>
      <c r="C18" s="51">
        <f t="shared" si="0"/>
        <v>2.0765736534717714E-2</v>
      </c>
      <c r="D18" s="51">
        <f t="shared" si="1"/>
        <v>0.14600908500973395</v>
      </c>
      <c r="E18" s="51">
        <f t="shared" si="2"/>
        <v>5.8403634003893574E-3</v>
      </c>
      <c r="F18" s="51">
        <f t="shared" si="3"/>
        <v>0.39909149902660612</v>
      </c>
      <c r="G18" s="51">
        <f t="shared" si="4"/>
        <v>0.28487994808565864</v>
      </c>
      <c r="H18" s="51">
        <f t="shared" si="5"/>
        <v>0.14341336794289417</v>
      </c>
      <c r="M18" s="4" t="s">
        <v>28</v>
      </c>
      <c r="N18" s="19">
        <v>32</v>
      </c>
      <c r="O18" s="19">
        <v>225</v>
      </c>
      <c r="P18" s="19">
        <v>9</v>
      </c>
      <c r="Q18" s="19">
        <v>615</v>
      </c>
      <c r="R18" s="19">
        <v>439</v>
      </c>
      <c r="S18" s="10"/>
      <c r="T18" s="31">
        <v>1102</v>
      </c>
      <c r="U18" s="31">
        <v>0</v>
      </c>
      <c r="V18" s="31">
        <f t="shared" si="6"/>
        <v>1541</v>
      </c>
    </row>
    <row r="19" spans="2:22" ht="20.100000000000001" customHeight="1" thickBot="1" x14ac:dyDescent="0.25">
      <c r="B19" s="4" t="s">
        <v>29</v>
      </c>
      <c r="C19" s="51">
        <f t="shared" si="0"/>
        <v>2.2160664819944598E-2</v>
      </c>
      <c r="D19" s="51">
        <f t="shared" si="1"/>
        <v>0.17590027700831026</v>
      </c>
      <c r="E19" s="51">
        <f t="shared" si="2"/>
        <v>1.8005540166204988E-2</v>
      </c>
      <c r="F19" s="51">
        <f t="shared" si="3"/>
        <v>0.49307479224376732</v>
      </c>
      <c r="G19" s="51">
        <f t="shared" si="4"/>
        <v>0.19459833795013851</v>
      </c>
      <c r="H19" s="51">
        <f t="shared" si="5"/>
        <v>9.626038781163429E-2</v>
      </c>
      <c r="M19" s="4" t="s">
        <v>29</v>
      </c>
      <c r="N19" s="19">
        <v>32</v>
      </c>
      <c r="O19" s="19">
        <v>254</v>
      </c>
      <c r="P19" s="19">
        <v>26</v>
      </c>
      <c r="Q19" s="19">
        <v>712</v>
      </c>
      <c r="R19" s="19">
        <v>281</v>
      </c>
      <c r="S19" s="10"/>
      <c r="T19" s="31">
        <v>1163</v>
      </c>
      <c r="U19" s="31">
        <v>0</v>
      </c>
      <c r="V19" s="31">
        <f t="shared" si="6"/>
        <v>1444</v>
      </c>
    </row>
    <row r="20" spans="2:22" ht="20.100000000000001" customHeight="1" thickBot="1" x14ac:dyDescent="0.25">
      <c r="B20" s="4" t="s">
        <v>30</v>
      </c>
      <c r="C20" s="51">
        <f t="shared" si="0"/>
        <v>1.0172413793103447E-2</v>
      </c>
      <c r="D20" s="51">
        <f t="shared" si="1"/>
        <v>9.9827586206896551E-2</v>
      </c>
      <c r="E20" s="51">
        <f t="shared" si="2"/>
        <v>2.2586206896551723E-2</v>
      </c>
      <c r="F20" s="51">
        <f t="shared" si="3"/>
        <v>0.42034482758620689</v>
      </c>
      <c r="G20" s="51">
        <f t="shared" si="4"/>
        <v>0.31137931034482758</v>
      </c>
      <c r="H20" s="51">
        <f t="shared" si="5"/>
        <v>0.13568965517241377</v>
      </c>
      <c r="M20" s="4" t="s">
        <v>30</v>
      </c>
      <c r="N20" s="19">
        <v>59</v>
      </c>
      <c r="O20" s="19">
        <v>579</v>
      </c>
      <c r="P20" s="19">
        <v>131</v>
      </c>
      <c r="Q20" s="19">
        <v>2438</v>
      </c>
      <c r="R20" s="19">
        <v>1806</v>
      </c>
      <c r="S20" s="10"/>
      <c r="T20" s="31">
        <v>3996</v>
      </c>
      <c r="U20" s="31">
        <v>2</v>
      </c>
      <c r="V20" s="31">
        <f t="shared" si="6"/>
        <v>5800</v>
      </c>
    </row>
    <row r="21" spans="2:22" ht="20.100000000000001" customHeight="1" thickBot="1" x14ac:dyDescent="0.25">
      <c r="B21" s="4" t="s">
        <v>31</v>
      </c>
      <c r="C21" s="51">
        <f t="shared" si="0"/>
        <v>1.3715518569887501E-2</v>
      </c>
      <c r="D21" s="51">
        <f t="shared" si="1"/>
        <v>0.19309600862998921</v>
      </c>
      <c r="E21" s="51">
        <f t="shared" si="2"/>
        <v>1.9725689628602251E-2</v>
      </c>
      <c r="F21" s="51">
        <f t="shared" si="3"/>
        <v>0.29804284173216211</v>
      </c>
      <c r="G21" s="51">
        <f t="shared" si="4"/>
        <v>0.21020188010479274</v>
      </c>
      <c r="H21" s="51">
        <f t="shared" si="5"/>
        <v>0.26521806133456621</v>
      </c>
      <c r="M21" s="4" t="s">
        <v>31</v>
      </c>
      <c r="N21" s="19">
        <v>89</v>
      </c>
      <c r="O21" s="19">
        <v>1253</v>
      </c>
      <c r="P21" s="19">
        <v>128</v>
      </c>
      <c r="Q21" s="19">
        <v>1934</v>
      </c>
      <c r="R21" s="19">
        <v>1364</v>
      </c>
      <c r="S21" s="10"/>
      <c r="T21" s="31">
        <v>5125</v>
      </c>
      <c r="U21" s="31">
        <v>0</v>
      </c>
      <c r="V21" s="31">
        <f t="shared" si="6"/>
        <v>6489</v>
      </c>
    </row>
    <row r="22" spans="2:22" ht="20.100000000000001" customHeight="1" thickBot="1" x14ac:dyDescent="0.25">
      <c r="B22" s="4" t="s">
        <v>32</v>
      </c>
      <c r="C22" s="51">
        <f t="shared" si="0"/>
        <v>1.3812154696132596E-2</v>
      </c>
      <c r="D22" s="51">
        <f t="shared" si="1"/>
        <v>0.24447513812154695</v>
      </c>
      <c r="E22" s="51">
        <f t="shared" si="2"/>
        <v>1.5193370165745856E-2</v>
      </c>
      <c r="F22" s="51">
        <f t="shared" si="3"/>
        <v>0.42955801104972374</v>
      </c>
      <c r="G22" s="51">
        <f t="shared" si="4"/>
        <v>0.20580110497237569</v>
      </c>
      <c r="H22" s="51">
        <f t="shared" si="5"/>
        <v>9.1160220994475127E-2</v>
      </c>
      <c r="M22" s="4" t="s">
        <v>32</v>
      </c>
      <c r="N22" s="19">
        <v>10</v>
      </c>
      <c r="O22" s="19">
        <v>177</v>
      </c>
      <c r="P22" s="19">
        <v>11</v>
      </c>
      <c r="Q22" s="19">
        <v>311</v>
      </c>
      <c r="R22" s="19">
        <v>149</v>
      </c>
      <c r="S22" s="10"/>
      <c r="T22" s="31">
        <v>575</v>
      </c>
      <c r="U22" s="31">
        <v>0</v>
      </c>
      <c r="V22" s="31">
        <f t="shared" si="6"/>
        <v>724</v>
      </c>
    </row>
    <row r="23" spans="2:22" ht="20.100000000000001" customHeight="1" thickBot="1" x14ac:dyDescent="0.25">
      <c r="B23" s="4" t="s">
        <v>33</v>
      </c>
      <c r="C23" s="51">
        <f t="shared" si="0"/>
        <v>2.0054200542005421E-2</v>
      </c>
      <c r="D23" s="51">
        <f t="shared" si="1"/>
        <v>0.17994579945799458</v>
      </c>
      <c r="E23" s="51">
        <f t="shared" si="2"/>
        <v>8.6720867208672087E-3</v>
      </c>
      <c r="F23" s="51">
        <f t="shared" si="3"/>
        <v>0.44661246612466127</v>
      </c>
      <c r="G23" s="51">
        <f t="shared" si="4"/>
        <v>0.19891598915989159</v>
      </c>
      <c r="H23" s="51">
        <f t="shared" si="5"/>
        <v>0.14579945799457991</v>
      </c>
      <c r="M23" s="4" t="s">
        <v>33</v>
      </c>
      <c r="N23" s="19">
        <v>37</v>
      </c>
      <c r="O23" s="19">
        <v>332</v>
      </c>
      <c r="P23" s="19">
        <v>16</v>
      </c>
      <c r="Q23" s="19">
        <v>824</v>
      </c>
      <c r="R23" s="19">
        <v>367</v>
      </c>
      <c r="S23" s="10"/>
      <c r="T23" s="31">
        <v>1478</v>
      </c>
      <c r="U23" s="31">
        <v>0</v>
      </c>
      <c r="V23" s="31">
        <f t="shared" si="6"/>
        <v>1845</v>
      </c>
    </row>
    <row r="24" spans="2:22" ht="20.100000000000001" customHeight="1" thickBot="1" x14ac:dyDescent="0.25">
      <c r="B24" s="4" t="s">
        <v>34</v>
      </c>
      <c r="C24" s="51">
        <f t="shared" si="0"/>
        <v>1.1387900355871887E-2</v>
      </c>
      <c r="D24" s="51">
        <f t="shared" si="1"/>
        <v>4.5266903914590748E-2</v>
      </c>
      <c r="E24" s="51">
        <f t="shared" si="2"/>
        <v>1.7651245551601424E-2</v>
      </c>
      <c r="F24" s="51">
        <f t="shared" si="3"/>
        <v>0.44797153024911029</v>
      </c>
      <c r="G24" s="51">
        <f t="shared" si="4"/>
        <v>0.19743772241992882</v>
      </c>
      <c r="H24" s="51">
        <f t="shared" si="5"/>
        <v>0.28028469750889673</v>
      </c>
      <c r="M24" s="4" t="s">
        <v>34</v>
      </c>
      <c r="N24" s="19">
        <v>80</v>
      </c>
      <c r="O24" s="19">
        <v>318</v>
      </c>
      <c r="P24" s="19">
        <v>124</v>
      </c>
      <c r="Q24" s="19">
        <v>3147</v>
      </c>
      <c r="R24" s="19">
        <v>1387</v>
      </c>
      <c r="S24" s="10"/>
      <c r="T24" s="31">
        <v>5644</v>
      </c>
      <c r="U24" s="31">
        <v>6</v>
      </c>
      <c r="V24" s="31">
        <f t="shared" si="6"/>
        <v>7025</v>
      </c>
    </row>
    <row r="25" spans="2:22" ht="20.100000000000001" customHeight="1" thickBot="1" x14ac:dyDescent="0.25">
      <c r="B25" s="4" t="s">
        <v>35</v>
      </c>
      <c r="C25" s="51">
        <f t="shared" si="0"/>
        <v>6.5956367326230336E-3</v>
      </c>
      <c r="D25" s="51">
        <f t="shared" si="1"/>
        <v>0.24911212582445458</v>
      </c>
      <c r="E25" s="51">
        <f t="shared" si="2"/>
        <v>1.5728056823947234E-2</v>
      </c>
      <c r="F25" s="51">
        <f t="shared" si="3"/>
        <v>0.41653982749873159</v>
      </c>
      <c r="G25" s="51">
        <f t="shared" si="4"/>
        <v>0.11669203450025367</v>
      </c>
      <c r="H25" s="51">
        <f t="shared" si="5"/>
        <v>0.19533231861998984</v>
      </c>
      <c r="M25" s="4" t="s">
        <v>35</v>
      </c>
      <c r="N25" s="19">
        <v>13</v>
      </c>
      <c r="O25" s="19">
        <v>491</v>
      </c>
      <c r="P25" s="19">
        <v>31</v>
      </c>
      <c r="Q25" s="19">
        <v>821</v>
      </c>
      <c r="R25" s="19">
        <v>230</v>
      </c>
      <c r="S25" s="10"/>
      <c r="T25" s="31">
        <v>1741</v>
      </c>
      <c r="U25" s="31">
        <v>0</v>
      </c>
      <c r="V25" s="31">
        <f t="shared" si="6"/>
        <v>1971</v>
      </c>
    </row>
    <row r="26" spans="2:22" ht="20.100000000000001" customHeight="1" thickBot="1" x14ac:dyDescent="0.25">
      <c r="B26" s="4" t="s">
        <v>36</v>
      </c>
      <c r="C26" s="51">
        <f t="shared" si="0"/>
        <v>4.8221820373719106E-3</v>
      </c>
      <c r="D26" s="51">
        <f t="shared" si="1"/>
        <v>6.148282097649186E-2</v>
      </c>
      <c r="E26" s="51">
        <f t="shared" si="2"/>
        <v>4.8221820373719106E-3</v>
      </c>
      <c r="F26" s="51">
        <f t="shared" si="3"/>
        <v>0.65099457504520797</v>
      </c>
      <c r="G26" s="51">
        <f t="shared" si="4"/>
        <v>6.2085593731163354E-2</v>
      </c>
      <c r="H26" s="51">
        <f t="shared" si="5"/>
        <v>0.21579264617239297</v>
      </c>
      <c r="M26" s="4" t="s">
        <v>36</v>
      </c>
      <c r="N26" s="19">
        <v>8</v>
      </c>
      <c r="O26" s="19">
        <v>102</v>
      </c>
      <c r="P26" s="19">
        <v>8</v>
      </c>
      <c r="Q26" s="19">
        <v>1080</v>
      </c>
      <c r="R26" s="19">
        <v>103</v>
      </c>
      <c r="S26" s="10"/>
      <c r="T26" s="31">
        <v>1556</v>
      </c>
      <c r="U26" s="31">
        <v>0</v>
      </c>
      <c r="V26" s="31">
        <f t="shared" si="6"/>
        <v>1659</v>
      </c>
    </row>
    <row r="27" spans="2:22" ht="20.100000000000001" customHeight="1" thickBot="1" x14ac:dyDescent="0.25">
      <c r="B27" s="5" t="s">
        <v>37</v>
      </c>
      <c r="C27" s="51">
        <f t="shared" si="0"/>
        <v>9.5173351461590762E-3</v>
      </c>
      <c r="D27" s="51">
        <f t="shared" si="1"/>
        <v>0.25628823929299799</v>
      </c>
      <c r="E27" s="51">
        <f t="shared" si="2"/>
        <v>2.0394289598912305E-2</v>
      </c>
      <c r="F27" s="51">
        <f t="shared" si="3"/>
        <v>0.36505778382053022</v>
      </c>
      <c r="G27" s="51">
        <f t="shared" si="4"/>
        <v>0.20802175390890551</v>
      </c>
      <c r="H27" s="51">
        <f t="shared" si="5"/>
        <v>0.14072059823249497</v>
      </c>
      <c r="M27" s="5" t="s">
        <v>37</v>
      </c>
      <c r="N27" s="19">
        <v>14</v>
      </c>
      <c r="O27" s="19">
        <v>377</v>
      </c>
      <c r="P27" s="19">
        <v>30</v>
      </c>
      <c r="Q27" s="19">
        <v>537</v>
      </c>
      <c r="R27" s="19">
        <v>306</v>
      </c>
      <c r="S27" s="10"/>
      <c r="T27" s="31">
        <v>1167</v>
      </c>
      <c r="U27" s="31">
        <v>2</v>
      </c>
      <c r="V27" s="31">
        <f t="shared" si="6"/>
        <v>1471</v>
      </c>
    </row>
    <row r="28" spans="2:22" ht="20.100000000000001" customHeight="1" thickBot="1" x14ac:dyDescent="0.25">
      <c r="B28" s="6" t="s">
        <v>38</v>
      </c>
      <c r="C28" s="51">
        <f t="shared" si="0"/>
        <v>4.9751243781094526E-3</v>
      </c>
      <c r="D28" s="51">
        <f t="shared" si="1"/>
        <v>0.27363184079601988</v>
      </c>
      <c r="E28" s="51">
        <f t="shared" si="2"/>
        <v>0</v>
      </c>
      <c r="F28" s="51">
        <f t="shared" si="3"/>
        <v>0.34825870646766172</v>
      </c>
      <c r="G28" s="51">
        <f t="shared" si="4"/>
        <v>0.36318407960199006</v>
      </c>
      <c r="H28" s="51">
        <f t="shared" si="5"/>
        <v>9.9502487562189157E-3</v>
      </c>
      <c r="M28" s="6" t="s">
        <v>38</v>
      </c>
      <c r="N28" s="20">
        <v>1</v>
      </c>
      <c r="O28" s="20">
        <v>55</v>
      </c>
      <c r="P28" s="20">
        <v>0</v>
      </c>
      <c r="Q28" s="20">
        <v>70</v>
      </c>
      <c r="R28" s="20">
        <v>73</v>
      </c>
      <c r="S28" s="10"/>
      <c r="T28" s="31">
        <v>128</v>
      </c>
      <c r="U28" s="31">
        <v>0</v>
      </c>
      <c r="V28" s="31">
        <f t="shared" si="6"/>
        <v>201</v>
      </c>
    </row>
    <row r="29" spans="2:22" ht="20.100000000000001" customHeight="1" thickBot="1" x14ac:dyDescent="0.25">
      <c r="B29" s="7" t="s">
        <v>39</v>
      </c>
      <c r="C29" s="52">
        <f t="shared" si="0"/>
        <v>1.4641447225716888E-2</v>
      </c>
      <c r="D29" s="52">
        <f t="shared" si="1"/>
        <v>0.15960262027677757</v>
      </c>
      <c r="E29" s="52">
        <f t="shared" si="2"/>
        <v>2.7504229751420764E-2</v>
      </c>
      <c r="F29" s="52">
        <f t="shared" si="3"/>
        <v>0.39792199904559455</v>
      </c>
      <c r="G29" s="52">
        <f t="shared" si="4"/>
        <v>0.20294130406489957</v>
      </c>
      <c r="H29" s="52">
        <f t="shared" si="5"/>
        <v>0.19738839963559057</v>
      </c>
      <c r="M29" s="7" t="s">
        <v>39</v>
      </c>
      <c r="N29" s="9">
        <f>SUM(N12:N28)</f>
        <v>675</v>
      </c>
      <c r="O29" s="9">
        <f>SUM(O12:O28)</f>
        <v>7358</v>
      </c>
      <c r="P29" s="9">
        <f>SUM(P12:P28)</f>
        <v>1268</v>
      </c>
      <c r="Q29" s="9">
        <f>SUM(Q12:Q28)</f>
        <v>18345</v>
      </c>
      <c r="R29" s="9">
        <f>SUM(R12:R28)</f>
        <v>9356</v>
      </c>
      <c r="S29" s="14"/>
      <c r="T29" s="9">
        <f>SUM(T12:T28)</f>
        <v>36769</v>
      </c>
      <c r="U29" s="9">
        <f>SUM(U12:U28)</f>
        <v>23</v>
      </c>
      <c r="V29" s="9">
        <f t="shared" si="6"/>
        <v>46102</v>
      </c>
    </row>
    <row r="30" spans="2:22" x14ac:dyDescent="0.2">
      <c r="B30" s="49"/>
      <c r="C30" s="50"/>
      <c r="D30" s="50"/>
      <c r="E30" s="50"/>
      <c r="F30" s="50"/>
      <c r="G30" s="50"/>
      <c r="H30" s="50"/>
    </row>
    <row r="31" spans="2:22" x14ac:dyDescent="0.2">
      <c r="B31" s="49"/>
      <c r="C31" s="50"/>
      <c r="D31" s="50"/>
      <c r="E31" s="50"/>
      <c r="F31" s="50"/>
      <c r="G31" s="50"/>
      <c r="H31" s="50"/>
    </row>
    <row r="32" spans="2:22" x14ac:dyDescent="0.2">
      <c r="B32" s="49"/>
      <c r="C32" s="50"/>
      <c r="D32" s="50"/>
      <c r="E32" s="50"/>
      <c r="F32" s="50"/>
      <c r="G32" s="50"/>
      <c r="H32" s="50"/>
    </row>
    <row r="33" spans="2:8" x14ac:dyDescent="0.2">
      <c r="B33" s="10"/>
      <c r="C33" s="10"/>
      <c r="D33" s="10"/>
      <c r="E33" s="10"/>
      <c r="F33" s="10"/>
      <c r="G33" s="10"/>
      <c r="H33" s="10"/>
    </row>
    <row r="34" spans="2:8" ht="41.25" customHeight="1" x14ac:dyDescent="0.2"/>
    <row r="35" spans="2:8" ht="41.25" customHeight="1" x14ac:dyDescent="0.2"/>
    <row r="36" spans="2:8" ht="41.25" customHeight="1" x14ac:dyDescent="0.2"/>
    <row r="37" spans="2:8" ht="20.100000000000001" customHeight="1" x14ac:dyDescent="0.2"/>
    <row r="38" spans="2:8" ht="20.100000000000001" customHeight="1" x14ac:dyDescent="0.2"/>
    <row r="39" spans="2:8" ht="20.100000000000001" customHeight="1" x14ac:dyDescent="0.2"/>
    <row r="40" spans="2:8" ht="20.100000000000001" customHeight="1" x14ac:dyDescent="0.2"/>
    <row r="41" spans="2:8" ht="20.100000000000001" customHeight="1" x14ac:dyDescent="0.2"/>
    <row r="42" spans="2:8" ht="20.100000000000001" customHeight="1" x14ac:dyDescent="0.2"/>
    <row r="43" spans="2:8" ht="20.100000000000001" customHeight="1" x14ac:dyDescent="0.2"/>
    <row r="44" spans="2:8" ht="20.100000000000001" customHeight="1" x14ac:dyDescent="0.2"/>
    <row r="45" spans="2:8" ht="20.100000000000001" customHeight="1" x14ac:dyDescent="0.2"/>
    <row r="46" spans="2:8" ht="20.100000000000001" customHeight="1" x14ac:dyDescent="0.2"/>
    <row r="47" spans="2:8" ht="20.100000000000001" customHeight="1" x14ac:dyDescent="0.2"/>
    <row r="48" spans="2:8" ht="20.100000000000001" customHeight="1" x14ac:dyDescent="0.2"/>
    <row r="49" spans="3:11" ht="20.100000000000001" customHeight="1" x14ac:dyDescent="0.2"/>
    <row r="50" spans="3:11" ht="20.100000000000001" customHeight="1" x14ac:dyDescent="0.2"/>
    <row r="51" spans="3:11" ht="20.100000000000001" customHeight="1" x14ac:dyDescent="0.2"/>
    <row r="52" spans="3:11" ht="20.100000000000001" customHeight="1" x14ac:dyDescent="0.2"/>
    <row r="53" spans="3:11" ht="20.100000000000001" customHeight="1" x14ac:dyDescent="0.2"/>
    <row r="54" spans="3:11" ht="20.100000000000001" customHeight="1" x14ac:dyDescent="0.2"/>
    <row r="55" spans="3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N9:R9"/>
    <mergeCell ref="N10:O10"/>
    <mergeCell ref="P10:Q10"/>
    <mergeCell ref="R10:R11"/>
    <mergeCell ref="S10:S11"/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59" t="s">
        <v>68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11145</v>
      </c>
      <c r="D11" s="18">
        <v>2</v>
      </c>
      <c r="E11" s="18">
        <v>0</v>
      </c>
      <c r="F11" s="18">
        <v>0</v>
      </c>
      <c r="G11" s="18">
        <v>5507</v>
      </c>
      <c r="H11" s="18">
        <v>2228</v>
      </c>
      <c r="I11" s="18">
        <v>330</v>
      </c>
      <c r="J11" s="18">
        <v>670</v>
      </c>
      <c r="K11" s="18">
        <v>77</v>
      </c>
      <c r="L11" s="18">
        <v>269</v>
      </c>
      <c r="M11" s="18">
        <v>55</v>
      </c>
      <c r="N11" s="18">
        <v>24</v>
      </c>
      <c r="O11" s="18">
        <v>41</v>
      </c>
      <c r="P11" s="18">
        <v>718</v>
      </c>
      <c r="Q11" s="18">
        <v>1027</v>
      </c>
      <c r="R11" s="18">
        <v>197</v>
      </c>
    </row>
    <row r="12" spans="2:18" ht="20.100000000000001" customHeight="1" thickBot="1" x14ac:dyDescent="0.25">
      <c r="B12" s="4" t="s">
        <v>23</v>
      </c>
      <c r="C12" s="19">
        <v>1479</v>
      </c>
      <c r="D12" s="19">
        <v>0</v>
      </c>
      <c r="E12" s="19">
        <v>0</v>
      </c>
      <c r="F12" s="19">
        <v>0</v>
      </c>
      <c r="G12" s="19">
        <v>735</v>
      </c>
      <c r="H12" s="19">
        <v>120</v>
      </c>
      <c r="I12" s="19">
        <v>46</v>
      </c>
      <c r="J12" s="19">
        <v>123</v>
      </c>
      <c r="K12" s="19">
        <v>34</v>
      </c>
      <c r="L12" s="19">
        <v>33</v>
      </c>
      <c r="M12" s="19">
        <v>9</v>
      </c>
      <c r="N12" s="19">
        <v>39</v>
      </c>
      <c r="O12" s="19">
        <v>24</v>
      </c>
      <c r="P12" s="19">
        <v>140</v>
      </c>
      <c r="Q12" s="19">
        <v>151</v>
      </c>
      <c r="R12" s="19">
        <v>25</v>
      </c>
    </row>
    <row r="13" spans="2:18" ht="20.100000000000001" customHeight="1" thickBot="1" x14ac:dyDescent="0.25">
      <c r="B13" s="4" t="s">
        <v>24</v>
      </c>
      <c r="C13" s="19">
        <v>1145</v>
      </c>
      <c r="D13" s="19">
        <v>0</v>
      </c>
      <c r="E13" s="19">
        <v>0</v>
      </c>
      <c r="F13" s="19">
        <v>0</v>
      </c>
      <c r="G13" s="19">
        <v>500</v>
      </c>
      <c r="H13" s="19">
        <v>141</v>
      </c>
      <c r="I13" s="19">
        <v>19</v>
      </c>
      <c r="J13" s="19">
        <v>53</v>
      </c>
      <c r="K13" s="19">
        <v>39</v>
      </c>
      <c r="L13" s="19">
        <v>28</v>
      </c>
      <c r="M13" s="19">
        <v>3</v>
      </c>
      <c r="N13" s="19">
        <v>7</v>
      </c>
      <c r="O13" s="19">
        <v>67</v>
      </c>
      <c r="P13" s="19">
        <v>129</v>
      </c>
      <c r="Q13" s="19">
        <v>129</v>
      </c>
      <c r="R13" s="19">
        <v>30</v>
      </c>
    </row>
    <row r="14" spans="2:18" ht="20.100000000000001" customHeight="1" thickBot="1" x14ac:dyDescent="0.25">
      <c r="B14" s="4" t="s">
        <v>25</v>
      </c>
      <c r="C14" s="19">
        <v>2093</v>
      </c>
      <c r="D14" s="19">
        <v>0</v>
      </c>
      <c r="E14" s="19">
        <v>0</v>
      </c>
      <c r="F14" s="19">
        <v>0</v>
      </c>
      <c r="G14" s="19">
        <v>985</v>
      </c>
      <c r="H14" s="19">
        <v>368</v>
      </c>
      <c r="I14" s="19">
        <v>86</v>
      </c>
      <c r="J14" s="19">
        <v>124</v>
      </c>
      <c r="K14" s="19">
        <v>45</v>
      </c>
      <c r="L14" s="19">
        <v>44</v>
      </c>
      <c r="M14" s="19">
        <v>32</v>
      </c>
      <c r="N14" s="19">
        <v>29</v>
      </c>
      <c r="O14" s="19">
        <v>47</v>
      </c>
      <c r="P14" s="19">
        <v>118</v>
      </c>
      <c r="Q14" s="19">
        <v>106</v>
      </c>
      <c r="R14" s="19">
        <v>109</v>
      </c>
    </row>
    <row r="15" spans="2:18" ht="20.100000000000001" customHeight="1" thickBot="1" x14ac:dyDescent="0.25">
      <c r="B15" s="4" t="s">
        <v>26</v>
      </c>
      <c r="C15" s="19">
        <v>2987</v>
      </c>
      <c r="D15" s="19">
        <v>0</v>
      </c>
      <c r="E15" s="19">
        <v>0</v>
      </c>
      <c r="F15" s="19">
        <v>0</v>
      </c>
      <c r="G15" s="19">
        <v>1906</v>
      </c>
      <c r="H15" s="19">
        <v>279</v>
      </c>
      <c r="I15" s="19">
        <v>24</v>
      </c>
      <c r="J15" s="19">
        <v>212</v>
      </c>
      <c r="K15" s="19">
        <v>44</v>
      </c>
      <c r="L15" s="19">
        <v>89</v>
      </c>
      <c r="M15" s="19">
        <v>42</v>
      </c>
      <c r="N15" s="19">
        <v>5</v>
      </c>
      <c r="O15" s="19">
        <v>5</v>
      </c>
      <c r="P15" s="19">
        <v>233</v>
      </c>
      <c r="Q15" s="19">
        <v>113</v>
      </c>
      <c r="R15" s="19">
        <v>35</v>
      </c>
    </row>
    <row r="16" spans="2:18" ht="20.100000000000001" customHeight="1" thickBot="1" x14ac:dyDescent="0.25">
      <c r="B16" s="4" t="s">
        <v>27</v>
      </c>
      <c r="C16" s="19">
        <v>586</v>
      </c>
      <c r="D16" s="19">
        <v>0</v>
      </c>
      <c r="E16" s="19">
        <v>0</v>
      </c>
      <c r="F16" s="19">
        <v>0</v>
      </c>
      <c r="G16" s="19">
        <v>278</v>
      </c>
      <c r="H16" s="19">
        <v>70</v>
      </c>
      <c r="I16" s="19">
        <v>2</v>
      </c>
      <c r="J16" s="19">
        <v>45</v>
      </c>
      <c r="K16" s="19">
        <v>3</v>
      </c>
      <c r="L16" s="19">
        <v>10</v>
      </c>
      <c r="M16" s="19">
        <v>0</v>
      </c>
      <c r="N16" s="19">
        <v>0</v>
      </c>
      <c r="O16" s="19">
        <v>0</v>
      </c>
      <c r="P16" s="19">
        <v>96</v>
      </c>
      <c r="Q16" s="19">
        <v>67</v>
      </c>
      <c r="R16" s="19">
        <v>15</v>
      </c>
    </row>
    <row r="17" spans="2:18" ht="20.100000000000001" customHeight="1" thickBot="1" x14ac:dyDescent="0.25">
      <c r="B17" s="4" t="s">
        <v>28</v>
      </c>
      <c r="C17" s="19">
        <v>1668</v>
      </c>
      <c r="D17" s="19">
        <v>0</v>
      </c>
      <c r="E17" s="19">
        <v>0</v>
      </c>
      <c r="F17" s="19">
        <v>0</v>
      </c>
      <c r="G17" s="19">
        <v>809</v>
      </c>
      <c r="H17" s="19">
        <v>471</v>
      </c>
      <c r="I17" s="19">
        <v>6</v>
      </c>
      <c r="J17" s="19">
        <v>88</v>
      </c>
      <c r="K17" s="19">
        <v>17</v>
      </c>
      <c r="L17" s="19">
        <v>18</v>
      </c>
      <c r="M17" s="19">
        <v>15</v>
      </c>
      <c r="N17" s="19">
        <v>22</v>
      </c>
      <c r="O17" s="19">
        <v>24</v>
      </c>
      <c r="P17" s="19">
        <v>32</v>
      </c>
      <c r="Q17" s="19">
        <v>136</v>
      </c>
      <c r="R17" s="19">
        <v>30</v>
      </c>
    </row>
    <row r="18" spans="2:18" ht="20.100000000000001" customHeight="1" thickBot="1" x14ac:dyDescent="0.25">
      <c r="B18" s="4" t="s">
        <v>29</v>
      </c>
      <c r="C18" s="19">
        <v>2191</v>
      </c>
      <c r="D18" s="19">
        <v>1</v>
      </c>
      <c r="E18" s="19">
        <v>0</v>
      </c>
      <c r="F18" s="19">
        <v>0</v>
      </c>
      <c r="G18" s="19">
        <v>847</v>
      </c>
      <c r="H18" s="19">
        <v>702</v>
      </c>
      <c r="I18" s="19">
        <v>41</v>
      </c>
      <c r="J18" s="19">
        <v>30</v>
      </c>
      <c r="K18" s="19">
        <v>14</v>
      </c>
      <c r="L18" s="19">
        <v>249</v>
      </c>
      <c r="M18" s="19">
        <v>0</v>
      </c>
      <c r="N18" s="19">
        <v>3</v>
      </c>
      <c r="O18" s="19">
        <v>10</v>
      </c>
      <c r="P18" s="19">
        <v>42</v>
      </c>
      <c r="Q18" s="19">
        <v>217</v>
      </c>
      <c r="R18" s="19">
        <v>35</v>
      </c>
    </row>
    <row r="19" spans="2:18" ht="20.100000000000001" customHeight="1" thickBot="1" x14ac:dyDescent="0.25">
      <c r="B19" s="4" t="s">
        <v>30</v>
      </c>
      <c r="C19" s="19">
        <v>8293</v>
      </c>
      <c r="D19" s="19">
        <v>4</v>
      </c>
      <c r="E19" s="19">
        <v>0</v>
      </c>
      <c r="F19" s="19">
        <v>0</v>
      </c>
      <c r="G19" s="19">
        <v>3969</v>
      </c>
      <c r="H19" s="19">
        <v>1251</v>
      </c>
      <c r="I19" s="19">
        <v>566</v>
      </c>
      <c r="J19" s="19">
        <v>624</v>
      </c>
      <c r="K19" s="19">
        <v>217</v>
      </c>
      <c r="L19" s="19">
        <v>76</v>
      </c>
      <c r="M19" s="19">
        <v>57</v>
      </c>
      <c r="N19" s="19">
        <v>36</v>
      </c>
      <c r="O19" s="19">
        <v>130</v>
      </c>
      <c r="P19" s="19">
        <v>511</v>
      </c>
      <c r="Q19" s="19">
        <v>531</v>
      </c>
      <c r="R19" s="19">
        <v>321</v>
      </c>
    </row>
    <row r="20" spans="2:18" ht="20.100000000000001" customHeight="1" thickBot="1" x14ac:dyDescent="0.25">
      <c r="B20" s="4" t="s">
        <v>31</v>
      </c>
      <c r="C20" s="19">
        <v>7948</v>
      </c>
      <c r="D20" s="19">
        <v>3</v>
      </c>
      <c r="E20" s="19">
        <v>0</v>
      </c>
      <c r="F20" s="19">
        <v>0</v>
      </c>
      <c r="G20" s="19">
        <v>4420</v>
      </c>
      <c r="H20" s="19">
        <v>847</v>
      </c>
      <c r="I20" s="19">
        <v>573</v>
      </c>
      <c r="J20" s="19">
        <v>273</v>
      </c>
      <c r="K20" s="19">
        <v>98</v>
      </c>
      <c r="L20" s="19">
        <v>38</v>
      </c>
      <c r="M20" s="19">
        <v>8</v>
      </c>
      <c r="N20" s="19">
        <v>22</v>
      </c>
      <c r="O20" s="19">
        <v>21</v>
      </c>
      <c r="P20" s="19">
        <v>589</v>
      </c>
      <c r="Q20" s="19">
        <v>844</v>
      </c>
      <c r="R20" s="19">
        <v>212</v>
      </c>
    </row>
    <row r="21" spans="2:18" ht="20.100000000000001" customHeight="1" thickBot="1" x14ac:dyDescent="0.25">
      <c r="B21" s="4" t="s">
        <v>32</v>
      </c>
      <c r="C21" s="19">
        <v>1046</v>
      </c>
      <c r="D21" s="19">
        <v>0</v>
      </c>
      <c r="E21" s="19">
        <v>0</v>
      </c>
      <c r="F21" s="19">
        <v>0</v>
      </c>
      <c r="G21" s="19">
        <v>371</v>
      </c>
      <c r="H21" s="19">
        <v>195</v>
      </c>
      <c r="I21" s="19">
        <v>77</v>
      </c>
      <c r="J21" s="19">
        <v>47</v>
      </c>
      <c r="K21" s="19">
        <v>26</v>
      </c>
      <c r="L21" s="19">
        <v>30</v>
      </c>
      <c r="M21" s="19">
        <v>2</v>
      </c>
      <c r="N21" s="19">
        <v>23</v>
      </c>
      <c r="O21" s="19">
        <v>2</v>
      </c>
      <c r="P21" s="19">
        <v>95</v>
      </c>
      <c r="Q21" s="19">
        <v>147</v>
      </c>
      <c r="R21" s="19">
        <v>31</v>
      </c>
    </row>
    <row r="22" spans="2:18" ht="20.100000000000001" customHeight="1" thickBot="1" x14ac:dyDescent="0.25">
      <c r="B22" s="4" t="s">
        <v>33</v>
      </c>
      <c r="C22" s="19">
        <v>2119</v>
      </c>
      <c r="D22" s="19">
        <v>0</v>
      </c>
      <c r="E22" s="19">
        <v>1</v>
      </c>
      <c r="F22" s="19">
        <v>0</v>
      </c>
      <c r="G22" s="19">
        <v>974</v>
      </c>
      <c r="H22" s="19">
        <v>326</v>
      </c>
      <c r="I22" s="19">
        <v>60</v>
      </c>
      <c r="J22" s="19">
        <v>155</v>
      </c>
      <c r="K22" s="19">
        <v>22</v>
      </c>
      <c r="L22" s="19">
        <v>183</v>
      </c>
      <c r="M22" s="19">
        <v>2</v>
      </c>
      <c r="N22" s="19">
        <v>19</v>
      </c>
      <c r="O22" s="19">
        <v>9</v>
      </c>
      <c r="P22" s="19">
        <v>81</v>
      </c>
      <c r="Q22" s="19">
        <v>251</v>
      </c>
      <c r="R22" s="19">
        <v>36</v>
      </c>
    </row>
    <row r="23" spans="2:18" ht="20.100000000000001" customHeight="1" thickBot="1" x14ac:dyDescent="0.25">
      <c r="B23" s="4" t="s">
        <v>34</v>
      </c>
      <c r="C23" s="19">
        <v>9136</v>
      </c>
      <c r="D23" s="19">
        <v>2</v>
      </c>
      <c r="E23" s="19">
        <v>0</v>
      </c>
      <c r="F23" s="19">
        <v>0</v>
      </c>
      <c r="G23" s="19">
        <v>4972</v>
      </c>
      <c r="H23" s="19">
        <v>686</v>
      </c>
      <c r="I23" s="19">
        <v>253</v>
      </c>
      <c r="J23" s="19">
        <v>419</v>
      </c>
      <c r="K23" s="19">
        <v>70</v>
      </c>
      <c r="L23" s="19">
        <v>393</v>
      </c>
      <c r="M23" s="19">
        <v>26</v>
      </c>
      <c r="N23" s="19">
        <v>10</v>
      </c>
      <c r="O23" s="19">
        <v>20</v>
      </c>
      <c r="P23" s="19">
        <v>633</v>
      </c>
      <c r="Q23" s="19">
        <v>1235</v>
      </c>
      <c r="R23" s="19">
        <v>417</v>
      </c>
    </row>
    <row r="24" spans="2:18" ht="20.100000000000001" customHeight="1" thickBot="1" x14ac:dyDescent="0.25">
      <c r="B24" s="4" t="s">
        <v>35</v>
      </c>
      <c r="C24" s="19">
        <v>2560</v>
      </c>
      <c r="D24" s="19">
        <v>0</v>
      </c>
      <c r="E24" s="19">
        <v>0</v>
      </c>
      <c r="F24" s="19">
        <v>0</v>
      </c>
      <c r="G24" s="19">
        <v>1401</v>
      </c>
      <c r="H24" s="19">
        <v>345</v>
      </c>
      <c r="I24" s="19">
        <v>75</v>
      </c>
      <c r="J24" s="19">
        <v>153</v>
      </c>
      <c r="K24" s="19">
        <v>23</v>
      </c>
      <c r="L24" s="19">
        <v>6</v>
      </c>
      <c r="M24" s="19">
        <v>13</v>
      </c>
      <c r="N24" s="19">
        <v>18</v>
      </c>
      <c r="O24" s="19">
        <v>14</v>
      </c>
      <c r="P24" s="19">
        <v>296</v>
      </c>
      <c r="Q24" s="19">
        <v>207</v>
      </c>
      <c r="R24" s="19">
        <v>9</v>
      </c>
    </row>
    <row r="25" spans="2:18" ht="20.100000000000001" customHeight="1" thickBot="1" x14ac:dyDescent="0.25">
      <c r="B25" s="4" t="s">
        <v>36</v>
      </c>
      <c r="C25" s="19">
        <v>889</v>
      </c>
      <c r="D25" s="19">
        <v>0</v>
      </c>
      <c r="E25" s="19">
        <v>0</v>
      </c>
      <c r="F25" s="19">
        <v>0</v>
      </c>
      <c r="G25" s="19">
        <v>637</v>
      </c>
      <c r="H25" s="19">
        <v>55</v>
      </c>
      <c r="I25" s="19">
        <v>2</v>
      </c>
      <c r="J25" s="19">
        <v>19</v>
      </c>
      <c r="K25" s="19">
        <v>1</v>
      </c>
      <c r="L25" s="19">
        <v>0</v>
      </c>
      <c r="M25" s="19">
        <v>0</v>
      </c>
      <c r="N25" s="19">
        <v>0</v>
      </c>
      <c r="O25" s="19">
        <v>0</v>
      </c>
      <c r="P25" s="19">
        <v>64</v>
      </c>
      <c r="Q25" s="19">
        <v>109</v>
      </c>
      <c r="R25" s="19">
        <v>2</v>
      </c>
    </row>
    <row r="26" spans="2:18" ht="20.100000000000001" customHeight="1" thickBot="1" x14ac:dyDescent="0.25">
      <c r="B26" s="5" t="s">
        <v>37</v>
      </c>
      <c r="C26" s="19">
        <v>1941</v>
      </c>
      <c r="D26" s="19">
        <v>0</v>
      </c>
      <c r="E26" s="19">
        <v>0</v>
      </c>
      <c r="F26" s="19">
        <v>0</v>
      </c>
      <c r="G26" s="19">
        <v>818</v>
      </c>
      <c r="H26" s="19">
        <v>450</v>
      </c>
      <c r="I26" s="19">
        <v>197</v>
      </c>
      <c r="J26" s="19">
        <v>55</v>
      </c>
      <c r="K26" s="19">
        <v>23</v>
      </c>
      <c r="L26" s="19">
        <v>0</v>
      </c>
      <c r="M26" s="19">
        <v>0</v>
      </c>
      <c r="N26" s="19">
        <v>14</v>
      </c>
      <c r="O26" s="19">
        <v>2</v>
      </c>
      <c r="P26" s="19">
        <v>190</v>
      </c>
      <c r="Q26" s="19">
        <v>129</v>
      </c>
      <c r="R26" s="19">
        <v>63</v>
      </c>
    </row>
    <row r="27" spans="2:18" ht="20.100000000000001" customHeight="1" thickBot="1" x14ac:dyDescent="0.25">
      <c r="B27" s="6" t="s">
        <v>38</v>
      </c>
      <c r="C27" s="20">
        <v>249</v>
      </c>
      <c r="D27" s="20">
        <v>0</v>
      </c>
      <c r="E27" s="20">
        <v>0</v>
      </c>
      <c r="F27" s="20">
        <v>0</v>
      </c>
      <c r="G27" s="20">
        <v>192</v>
      </c>
      <c r="H27" s="20">
        <v>3</v>
      </c>
      <c r="I27" s="20">
        <v>0</v>
      </c>
      <c r="J27" s="20">
        <v>9</v>
      </c>
      <c r="K27" s="20">
        <v>0</v>
      </c>
      <c r="L27" s="20">
        <v>3</v>
      </c>
      <c r="M27" s="20">
        <v>0</v>
      </c>
      <c r="N27" s="20">
        <v>0</v>
      </c>
      <c r="O27" s="20">
        <v>0</v>
      </c>
      <c r="P27" s="20">
        <v>35</v>
      </c>
      <c r="Q27" s="20">
        <v>7</v>
      </c>
      <c r="R27" s="20">
        <v>0</v>
      </c>
    </row>
    <row r="28" spans="2:18" ht="20.100000000000001" customHeight="1" thickBot="1" x14ac:dyDescent="0.25">
      <c r="B28" s="7" t="s">
        <v>39</v>
      </c>
      <c r="C28" s="9">
        <f>SUM(C11:C27)</f>
        <v>57475</v>
      </c>
      <c r="D28" s="9">
        <f t="shared" ref="D28:R28" si="0">SUM(D11:D27)</f>
        <v>12</v>
      </c>
      <c r="E28" s="9">
        <f t="shared" si="0"/>
        <v>1</v>
      </c>
      <c r="F28" s="9">
        <f t="shared" si="0"/>
        <v>0</v>
      </c>
      <c r="G28" s="9">
        <f t="shared" si="0"/>
        <v>29321</v>
      </c>
      <c r="H28" s="9">
        <f t="shared" si="0"/>
        <v>8537</v>
      </c>
      <c r="I28" s="9">
        <f t="shared" si="0"/>
        <v>2357</v>
      </c>
      <c r="J28" s="9">
        <f t="shared" si="0"/>
        <v>3099</v>
      </c>
      <c r="K28" s="9">
        <f t="shared" si="0"/>
        <v>753</v>
      </c>
      <c r="L28" s="9">
        <f t="shared" si="0"/>
        <v>1469</v>
      </c>
      <c r="M28" s="9">
        <f t="shared" si="0"/>
        <v>264</v>
      </c>
      <c r="N28" s="9">
        <f t="shared" si="0"/>
        <v>271</v>
      </c>
      <c r="O28" s="9">
        <f t="shared" si="0"/>
        <v>416</v>
      </c>
      <c r="P28" s="9">
        <f t="shared" si="0"/>
        <v>4002</v>
      </c>
      <c r="Q28" s="9">
        <f t="shared" si="0"/>
        <v>5406</v>
      </c>
      <c r="R28" s="9">
        <f t="shared" si="0"/>
        <v>1567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6" t="s">
        <v>69</v>
      </c>
      <c r="D9" s="59"/>
      <c r="E9" s="59"/>
      <c r="F9" s="67"/>
      <c r="G9" s="66" t="s">
        <v>70</v>
      </c>
      <c r="H9" s="59"/>
      <c r="I9" s="59"/>
      <c r="J9" s="67"/>
      <c r="K9" s="66" t="s">
        <v>71</v>
      </c>
      <c r="L9" s="59"/>
      <c r="M9" s="59"/>
      <c r="N9" s="59"/>
      <c r="O9" s="59"/>
      <c r="P9" s="67"/>
      <c r="Q9" s="66" t="s">
        <v>72</v>
      </c>
      <c r="R9" s="59"/>
      <c r="S9" s="59"/>
      <c r="T9" s="59"/>
      <c r="U9" s="59"/>
      <c r="V9" s="67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590</v>
      </c>
      <c r="D11" s="18">
        <v>152</v>
      </c>
      <c r="E11" s="18">
        <v>355</v>
      </c>
      <c r="F11" s="18">
        <v>83</v>
      </c>
      <c r="G11" s="18">
        <v>256</v>
      </c>
      <c r="H11" s="18">
        <v>0</v>
      </c>
      <c r="I11" s="18">
        <v>237</v>
      </c>
      <c r="J11" s="18">
        <v>35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257</v>
      </c>
      <c r="R11" s="18">
        <v>274</v>
      </c>
      <c r="S11" s="18">
        <v>3</v>
      </c>
      <c r="T11" s="18">
        <v>7</v>
      </c>
      <c r="U11" s="18">
        <v>154</v>
      </c>
      <c r="V11" s="18">
        <v>646</v>
      </c>
    </row>
    <row r="12" spans="2:22" ht="20.100000000000001" customHeight="1" thickBot="1" x14ac:dyDescent="0.25">
      <c r="B12" s="4" t="s">
        <v>23</v>
      </c>
      <c r="C12" s="19">
        <v>64</v>
      </c>
      <c r="D12" s="19">
        <v>7</v>
      </c>
      <c r="E12" s="19">
        <v>55</v>
      </c>
      <c r="F12" s="19">
        <v>2</v>
      </c>
      <c r="G12" s="19">
        <v>33</v>
      </c>
      <c r="H12" s="19">
        <v>0</v>
      </c>
      <c r="I12" s="19">
        <v>34</v>
      </c>
      <c r="J12" s="19">
        <v>1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29</v>
      </c>
      <c r="R12" s="19">
        <v>28</v>
      </c>
      <c r="S12" s="19">
        <v>0</v>
      </c>
      <c r="T12" s="19">
        <v>2</v>
      </c>
      <c r="U12" s="19">
        <v>29</v>
      </c>
      <c r="V12" s="19">
        <v>70</v>
      </c>
    </row>
    <row r="13" spans="2:22" ht="20.100000000000001" customHeight="1" thickBot="1" x14ac:dyDescent="0.25">
      <c r="B13" s="4" t="s">
        <v>24</v>
      </c>
      <c r="C13" s="19">
        <v>31</v>
      </c>
      <c r="D13" s="19">
        <v>8</v>
      </c>
      <c r="E13" s="19">
        <v>17</v>
      </c>
      <c r="F13" s="19">
        <v>6</v>
      </c>
      <c r="G13" s="19">
        <v>16</v>
      </c>
      <c r="H13" s="19">
        <v>0</v>
      </c>
      <c r="I13" s="19">
        <v>17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22</v>
      </c>
      <c r="R13" s="19">
        <v>23</v>
      </c>
      <c r="S13" s="19">
        <v>0</v>
      </c>
      <c r="T13" s="19">
        <v>3</v>
      </c>
      <c r="U13" s="19">
        <v>22</v>
      </c>
      <c r="V13" s="19">
        <v>37</v>
      </c>
    </row>
    <row r="14" spans="2:22" ht="20.100000000000001" customHeight="1" thickBot="1" x14ac:dyDescent="0.25">
      <c r="B14" s="4" t="s">
        <v>25</v>
      </c>
      <c r="C14" s="19">
        <v>55</v>
      </c>
      <c r="D14" s="19">
        <v>18</v>
      </c>
      <c r="E14" s="19">
        <v>35</v>
      </c>
      <c r="F14" s="19">
        <v>2</v>
      </c>
      <c r="G14" s="19">
        <v>30</v>
      </c>
      <c r="H14" s="19">
        <v>0</v>
      </c>
      <c r="I14" s="19">
        <v>28</v>
      </c>
      <c r="J14" s="19">
        <v>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64</v>
      </c>
      <c r="R14" s="19">
        <v>62</v>
      </c>
      <c r="S14" s="19">
        <v>0</v>
      </c>
      <c r="T14" s="19">
        <v>3</v>
      </c>
      <c r="U14" s="19">
        <v>40</v>
      </c>
      <c r="V14" s="19">
        <v>103</v>
      </c>
    </row>
    <row r="15" spans="2:22" ht="20.100000000000001" customHeight="1" thickBot="1" x14ac:dyDescent="0.25">
      <c r="B15" s="4" t="s">
        <v>26</v>
      </c>
      <c r="C15" s="19">
        <v>209</v>
      </c>
      <c r="D15" s="19">
        <v>51</v>
      </c>
      <c r="E15" s="19">
        <v>124</v>
      </c>
      <c r="F15" s="19">
        <v>34</v>
      </c>
      <c r="G15" s="19">
        <v>127</v>
      </c>
      <c r="H15" s="19">
        <v>0</v>
      </c>
      <c r="I15" s="19">
        <v>125</v>
      </c>
      <c r="J15" s="19">
        <v>26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138</v>
      </c>
      <c r="R15" s="19">
        <v>136</v>
      </c>
      <c r="S15" s="19">
        <v>0</v>
      </c>
      <c r="T15" s="19">
        <v>17</v>
      </c>
      <c r="U15" s="19">
        <v>124</v>
      </c>
      <c r="V15" s="19">
        <v>327</v>
      </c>
    </row>
    <row r="16" spans="2:22" ht="20.100000000000001" customHeight="1" thickBot="1" x14ac:dyDescent="0.25">
      <c r="B16" s="4" t="s">
        <v>27</v>
      </c>
      <c r="C16" s="19">
        <v>37</v>
      </c>
      <c r="D16" s="19">
        <v>4</v>
      </c>
      <c r="E16" s="19">
        <v>11</v>
      </c>
      <c r="F16" s="19">
        <v>22</v>
      </c>
      <c r="G16" s="19">
        <v>7</v>
      </c>
      <c r="H16" s="19">
        <v>0</v>
      </c>
      <c r="I16" s="19">
        <v>7</v>
      </c>
      <c r="J16" s="19">
        <v>6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24</v>
      </c>
      <c r="R16" s="19">
        <v>23</v>
      </c>
      <c r="S16" s="19">
        <v>0</v>
      </c>
      <c r="T16" s="19">
        <v>0</v>
      </c>
      <c r="U16" s="19">
        <v>9</v>
      </c>
      <c r="V16" s="19">
        <v>40</v>
      </c>
    </row>
    <row r="17" spans="2:22" ht="20.100000000000001" customHeight="1" thickBot="1" x14ac:dyDescent="0.25">
      <c r="B17" s="4" t="s">
        <v>28</v>
      </c>
      <c r="C17" s="19">
        <v>158</v>
      </c>
      <c r="D17" s="19">
        <v>28</v>
      </c>
      <c r="E17" s="19">
        <v>28</v>
      </c>
      <c r="F17" s="19">
        <v>102</v>
      </c>
      <c r="G17" s="19">
        <v>17</v>
      </c>
      <c r="H17" s="19">
        <v>0</v>
      </c>
      <c r="I17" s="19">
        <v>20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21</v>
      </c>
      <c r="R17" s="19">
        <v>21</v>
      </c>
      <c r="S17" s="19">
        <v>0</v>
      </c>
      <c r="T17" s="19">
        <v>0</v>
      </c>
      <c r="U17" s="19">
        <v>13</v>
      </c>
      <c r="V17" s="19">
        <v>63</v>
      </c>
    </row>
    <row r="18" spans="2:22" ht="20.100000000000001" customHeight="1" thickBot="1" x14ac:dyDescent="0.25">
      <c r="B18" s="4" t="s">
        <v>29</v>
      </c>
      <c r="C18" s="19">
        <v>70</v>
      </c>
      <c r="D18" s="19">
        <v>26</v>
      </c>
      <c r="E18" s="19">
        <v>32</v>
      </c>
      <c r="F18" s="19">
        <v>12</v>
      </c>
      <c r="G18" s="19">
        <v>19</v>
      </c>
      <c r="H18" s="19">
        <v>0</v>
      </c>
      <c r="I18" s="19">
        <v>18</v>
      </c>
      <c r="J18" s="19">
        <v>4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14</v>
      </c>
      <c r="R18" s="19">
        <v>13</v>
      </c>
      <c r="S18" s="19">
        <v>2</v>
      </c>
      <c r="T18" s="19">
        <v>3</v>
      </c>
      <c r="U18" s="19">
        <v>18</v>
      </c>
      <c r="V18" s="19">
        <v>117</v>
      </c>
    </row>
    <row r="19" spans="2:22" ht="20.100000000000001" customHeight="1" thickBot="1" x14ac:dyDescent="0.25">
      <c r="B19" s="4" t="s">
        <v>30</v>
      </c>
      <c r="C19" s="19">
        <v>230</v>
      </c>
      <c r="D19" s="19">
        <v>100</v>
      </c>
      <c r="E19" s="19">
        <v>46</v>
      </c>
      <c r="F19" s="19">
        <v>84</v>
      </c>
      <c r="G19" s="19">
        <v>68</v>
      </c>
      <c r="H19" s="19">
        <v>0</v>
      </c>
      <c r="I19" s="19">
        <v>66</v>
      </c>
      <c r="J19" s="19">
        <v>25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67</v>
      </c>
      <c r="R19" s="19">
        <v>79</v>
      </c>
      <c r="S19" s="19">
        <v>3</v>
      </c>
      <c r="T19" s="19">
        <v>1</v>
      </c>
      <c r="U19" s="19">
        <v>68</v>
      </c>
      <c r="V19" s="19">
        <v>164</v>
      </c>
    </row>
    <row r="20" spans="2:22" ht="20.100000000000001" customHeight="1" thickBot="1" x14ac:dyDescent="0.25">
      <c r="B20" s="4" t="s">
        <v>31</v>
      </c>
      <c r="C20" s="19">
        <v>305</v>
      </c>
      <c r="D20" s="19">
        <v>138</v>
      </c>
      <c r="E20" s="19">
        <v>154</v>
      </c>
      <c r="F20" s="19">
        <v>13</v>
      </c>
      <c r="G20" s="19">
        <v>72</v>
      </c>
      <c r="H20" s="19">
        <v>0</v>
      </c>
      <c r="I20" s="19">
        <v>85</v>
      </c>
      <c r="J20" s="19">
        <v>10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187</v>
      </c>
      <c r="R20" s="19">
        <v>205</v>
      </c>
      <c r="S20" s="19">
        <v>7</v>
      </c>
      <c r="T20" s="19">
        <v>12</v>
      </c>
      <c r="U20" s="19">
        <v>176</v>
      </c>
      <c r="V20" s="19">
        <v>352</v>
      </c>
    </row>
    <row r="21" spans="2:22" ht="20.100000000000001" customHeight="1" thickBot="1" x14ac:dyDescent="0.25">
      <c r="B21" s="4" t="s">
        <v>32</v>
      </c>
      <c r="C21" s="19">
        <v>28</v>
      </c>
      <c r="D21" s="19">
        <v>9</v>
      </c>
      <c r="E21" s="19">
        <v>16</v>
      </c>
      <c r="F21" s="19">
        <v>3</v>
      </c>
      <c r="G21" s="19">
        <v>16</v>
      </c>
      <c r="H21" s="19">
        <v>0</v>
      </c>
      <c r="I21" s="19">
        <v>18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10</v>
      </c>
      <c r="R21" s="19">
        <v>10</v>
      </c>
      <c r="S21" s="19">
        <v>0</v>
      </c>
      <c r="T21" s="19">
        <v>2</v>
      </c>
      <c r="U21" s="19">
        <v>4</v>
      </c>
      <c r="V21" s="19">
        <v>42</v>
      </c>
    </row>
    <row r="22" spans="2:22" ht="20.100000000000001" customHeight="1" thickBot="1" x14ac:dyDescent="0.25">
      <c r="B22" s="4" t="s">
        <v>33</v>
      </c>
      <c r="C22" s="19">
        <v>114</v>
      </c>
      <c r="D22" s="19">
        <v>45</v>
      </c>
      <c r="E22" s="19">
        <v>53</v>
      </c>
      <c r="F22" s="19">
        <v>16</v>
      </c>
      <c r="G22" s="19">
        <v>45</v>
      </c>
      <c r="H22" s="19">
        <v>0</v>
      </c>
      <c r="I22" s="19">
        <v>44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24</v>
      </c>
      <c r="R22" s="19">
        <v>22</v>
      </c>
      <c r="S22" s="19">
        <v>0</v>
      </c>
      <c r="T22" s="19">
        <v>1</v>
      </c>
      <c r="U22" s="19">
        <v>31</v>
      </c>
      <c r="V22" s="19">
        <v>74</v>
      </c>
    </row>
    <row r="23" spans="2:22" ht="20.100000000000001" customHeight="1" thickBot="1" x14ac:dyDescent="0.25">
      <c r="B23" s="4" t="s">
        <v>34</v>
      </c>
      <c r="C23" s="19">
        <v>163</v>
      </c>
      <c r="D23" s="19">
        <v>46</v>
      </c>
      <c r="E23" s="19">
        <v>80</v>
      </c>
      <c r="F23" s="19">
        <v>37</v>
      </c>
      <c r="G23" s="19">
        <v>16</v>
      </c>
      <c r="H23" s="19">
        <v>0</v>
      </c>
      <c r="I23" s="19">
        <v>18</v>
      </c>
      <c r="J23" s="19">
        <v>4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43</v>
      </c>
      <c r="R23" s="19">
        <v>80</v>
      </c>
      <c r="S23" s="19">
        <v>1</v>
      </c>
      <c r="T23" s="19">
        <v>0</v>
      </c>
      <c r="U23" s="19">
        <v>46</v>
      </c>
      <c r="V23" s="19">
        <v>147</v>
      </c>
    </row>
    <row r="24" spans="2:22" ht="20.100000000000001" customHeight="1" thickBot="1" x14ac:dyDescent="0.25">
      <c r="B24" s="4" t="s">
        <v>35</v>
      </c>
      <c r="C24" s="19">
        <v>91</v>
      </c>
      <c r="D24" s="19">
        <v>59</v>
      </c>
      <c r="E24" s="19">
        <v>9</v>
      </c>
      <c r="F24" s="19">
        <v>23</v>
      </c>
      <c r="G24" s="19">
        <v>52</v>
      </c>
      <c r="H24" s="19">
        <v>0</v>
      </c>
      <c r="I24" s="19">
        <v>54</v>
      </c>
      <c r="J24" s="19">
        <v>7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46</v>
      </c>
      <c r="R24" s="19">
        <v>47</v>
      </c>
      <c r="S24" s="19">
        <v>1</v>
      </c>
      <c r="T24" s="19">
        <v>0</v>
      </c>
      <c r="U24" s="19">
        <v>46</v>
      </c>
      <c r="V24" s="19">
        <v>210</v>
      </c>
    </row>
    <row r="25" spans="2:22" ht="20.100000000000001" customHeight="1" thickBot="1" x14ac:dyDescent="0.25">
      <c r="B25" s="4" t="s">
        <v>36</v>
      </c>
      <c r="C25" s="19">
        <v>20</v>
      </c>
      <c r="D25" s="19">
        <v>1</v>
      </c>
      <c r="E25" s="19">
        <v>18</v>
      </c>
      <c r="F25" s="19">
        <v>1</v>
      </c>
      <c r="G25" s="19">
        <v>3</v>
      </c>
      <c r="H25" s="19">
        <v>0</v>
      </c>
      <c r="I25" s="19">
        <v>3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4</v>
      </c>
      <c r="R25" s="19">
        <v>17</v>
      </c>
      <c r="S25" s="19">
        <v>0</v>
      </c>
      <c r="T25" s="19">
        <v>1</v>
      </c>
      <c r="U25" s="19">
        <v>5</v>
      </c>
      <c r="V25" s="19">
        <v>17</v>
      </c>
    </row>
    <row r="26" spans="2:22" ht="20.100000000000001" customHeight="1" thickBot="1" x14ac:dyDescent="0.25">
      <c r="B26" s="5" t="s">
        <v>37</v>
      </c>
      <c r="C26" s="19">
        <v>55</v>
      </c>
      <c r="D26" s="19">
        <v>32</v>
      </c>
      <c r="E26" s="19">
        <v>13</v>
      </c>
      <c r="F26" s="19">
        <v>10</v>
      </c>
      <c r="G26" s="19">
        <v>38</v>
      </c>
      <c r="H26" s="19">
        <v>0</v>
      </c>
      <c r="I26" s="19">
        <v>42</v>
      </c>
      <c r="J26" s="19">
        <v>9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33</v>
      </c>
      <c r="R26" s="19">
        <v>41</v>
      </c>
      <c r="S26" s="19">
        <v>10</v>
      </c>
      <c r="T26" s="19">
        <v>6</v>
      </c>
      <c r="U26" s="19">
        <v>26</v>
      </c>
      <c r="V26" s="19">
        <v>103</v>
      </c>
    </row>
    <row r="27" spans="2:22" ht="20.100000000000001" customHeight="1" thickBot="1" x14ac:dyDescent="0.25">
      <c r="B27" s="6" t="s">
        <v>38</v>
      </c>
      <c r="C27" s="20">
        <v>6</v>
      </c>
      <c r="D27" s="20">
        <v>6</v>
      </c>
      <c r="E27" s="20">
        <v>0</v>
      </c>
      <c r="F27" s="20">
        <v>0</v>
      </c>
      <c r="G27" s="20">
        <v>4</v>
      </c>
      <c r="H27" s="20">
        <v>0</v>
      </c>
      <c r="I27" s="20">
        <v>4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4</v>
      </c>
      <c r="S27" s="20">
        <v>0</v>
      </c>
      <c r="T27" s="20">
        <v>1</v>
      </c>
      <c r="U27" s="20">
        <v>2</v>
      </c>
      <c r="V27" s="20">
        <v>5</v>
      </c>
    </row>
    <row r="28" spans="2:22" ht="20.100000000000001" customHeight="1" thickBot="1" x14ac:dyDescent="0.25">
      <c r="B28" s="7" t="s">
        <v>39</v>
      </c>
      <c r="C28" s="9">
        <f>SUM(C11:C27)</f>
        <v>2226</v>
      </c>
      <c r="D28" s="9">
        <f t="shared" ref="D28:V28" si="0">SUM(D11:D27)</f>
        <v>730</v>
      </c>
      <c r="E28" s="9">
        <f t="shared" si="0"/>
        <v>1046</v>
      </c>
      <c r="F28" s="9">
        <f t="shared" si="0"/>
        <v>450</v>
      </c>
      <c r="G28" s="9">
        <f t="shared" si="0"/>
        <v>819</v>
      </c>
      <c r="H28" s="9">
        <f t="shared" si="0"/>
        <v>0</v>
      </c>
      <c r="I28" s="9">
        <f t="shared" si="0"/>
        <v>820</v>
      </c>
      <c r="J28" s="9">
        <f t="shared" si="0"/>
        <v>132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983</v>
      </c>
      <c r="R28" s="9">
        <f t="shared" si="0"/>
        <v>1085</v>
      </c>
      <c r="S28" s="9">
        <f t="shared" si="0"/>
        <v>27</v>
      </c>
      <c r="T28" s="9">
        <f t="shared" si="0"/>
        <v>59</v>
      </c>
      <c r="U28" s="9">
        <f t="shared" si="0"/>
        <v>813</v>
      </c>
      <c r="V28" s="9">
        <f t="shared" si="0"/>
        <v>2517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6" t="s">
        <v>80</v>
      </c>
      <c r="D9" s="59"/>
      <c r="E9" s="59"/>
      <c r="F9" s="67"/>
      <c r="G9" s="66" t="s">
        <v>81</v>
      </c>
      <c r="H9" s="59"/>
      <c r="I9" s="59"/>
      <c r="J9" s="67"/>
      <c r="K9" s="66" t="s">
        <v>82</v>
      </c>
      <c r="L9" s="59"/>
      <c r="M9" s="59"/>
      <c r="N9" s="67"/>
      <c r="O9" s="66" t="s">
        <v>83</v>
      </c>
      <c r="P9" s="59"/>
      <c r="Q9" s="59"/>
      <c r="R9" s="67"/>
      <c r="S9" s="66" t="s">
        <v>84</v>
      </c>
      <c r="T9" s="59"/>
      <c r="U9" s="59"/>
      <c r="V9" s="67"/>
      <c r="W9" s="66" t="s">
        <v>85</v>
      </c>
      <c r="X9" s="59"/>
      <c r="Y9" s="59"/>
      <c r="Z9" s="67"/>
      <c r="AA9" s="66" t="s">
        <v>86</v>
      </c>
      <c r="AB9" s="59"/>
      <c r="AC9" s="59"/>
      <c r="AD9" s="67"/>
      <c r="AE9" s="66" t="s">
        <v>87</v>
      </c>
      <c r="AF9" s="59"/>
      <c r="AG9" s="59"/>
      <c r="AH9" s="67"/>
      <c r="AI9" s="66" t="s">
        <v>88</v>
      </c>
      <c r="AJ9" s="59"/>
      <c r="AK9" s="59"/>
      <c r="AL9" s="67"/>
      <c r="AM9" s="66" t="s">
        <v>89</v>
      </c>
      <c r="AN9" s="59"/>
      <c r="AO9" s="59"/>
      <c r="AP9" s="67"/>
      <c r="AQ9" s="66" t="s">
        <v>90</v>
      </c>
      <c r="AR9" s="59"/>
      <c r="AS9" s="59"/>
      <c r="AT9" s="67"/>
      <c r="AU9" s="66" t="s">
        <v>255</v>
      </c>
      <c r="AV9" s="59"/>
      <c r="AW9" s="59"/>
      <c r="AX9" s="67"/>
      <c r="AY9" s="66" t="s">
        <v>91</v>
      </c>
      <c r="AZ9" s="59"/>
      <c r="BA9" s="59"/>
      <c r="BB9" s="67"/>
      <c r="BC9" s="66" t="s">
        <v>243</v>
      </c>
      <c r="BD9" s="59"/>
      <c r="BE9" s="59"/>
      <c r="BF9" s="67"/>
      <c r="BG9" s="66" t="s">
        <v>92</v>
      </c>
      <c r="BH9" s="59"/>
      <c r="BI9" s="59"/>
      <c r="BJ9" s="67"/>
      <c r="BK9" s="66" t="s">
        <v>93</v>
      </c>
      <c r="BL9" s="59"/>
      <c r="BM9" s="59"/>
      <c r="BN9" s="67"/>
      <c r="BO9" s="66" t="s">
        <v>94</v>
      </c>
      <c r="BP9" s="59"/>
      <c r="BQ9" s="59"/>
      <c r="BR9" s="67"/>
      <c r="BS9" s="66" t="s">
        <v>95</v>
      </c>
      <c r="BT9" s="59"/>
      <c r="BU9" s="59"/>
      <c r="BV9" s="67"/>
      <c r="BW9" s="66" t="s">
        <v>96</v>
      </c>
      <c r="BX9" s="59"/>
      <c r="BY9" s="59"/>
      <c r="BZ9" s="67"/>
      <c r="CA9" s="66" t="s">
        <v>97</v>
      </c>
      <c r="CB9" s="59"/>
      <c r="CC9" s="59"/>
      <c r="CD9" s="67"/>
      <c r="CE9" s="66" t="s">
        <v>244</v>
      </c>
      <c r="CF9" s="59"/>
      <c r="CG9" s="59"/>
      <c r="CH9" s="59"/>
      <c r="CI9" s="66" t="s">
        <v>245</v>
      </c>
      <c r="CJ9" s="59"/>
      <c r="CK9" s="59"/>
      <c r="CL9" s="59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1116</v>
      </c>
      <c r="D11" s="18">
        <v>14</v>
      </c>
      <c r="E11" s="18">
        <v>1127</v>
      </c>
      <c r="F11" s="18">
        <v>3693</v>
      </c>
      <c r="G11" s="18">
        <v>10</v>
      </c>
      <c r="H11" s="18">
        <v>0</v>
      </c>
      <c r="I11" s="18">
        <v>4</v>
      </c>
      <c r="J11" s="18">
        <v>24</v>
      </c>
      <c r="K11" s="18">
        <v>5</v>
      </c>
      <c r="L11" s="18">
        <v>0</v>
      </c>
      <c r="M11" s="18">
        <v>8</v>
      </c>
      <c r="N11" s="18">
        <v>19</v>
      </c>
      <c r="O11" s="18">
        <v>0</v>
      </c>
      <c r="P11" s="18">
        <v>0</v>
      </c>
      <c r="Q11" s="18">
        <v>0</v>
      </c>
      <c r="R11" s="18">
        <v>1</v>
      </c>
      <c r="S11" s="18">
        <v>31</v>
      </c>
      <c r="T11" s="18">
        <v>8</v>
      </c>
      <c r="U11" s="18">
        <v>38</v>
      </c>
      <c r="V11" s="18">
        <v>38</v>
      </c>
      <c r="W11" s="18">
        <v>319</v>
      </c>
      <c r="X11" s="18">
        <v>0</v>
      </c>
      <c r="Y11" s="18">
        <v>369</v>
      </c>
      <c r="Z11" s="18">
        <v>1109</v>
      </c>
      <c r="AA11" s="18">
        <v>3</v>
      </c>
      <c r="AB11" s="18">
        <v>0</v>
      </c>
      <c r="AC11" s="18">
        <v>2</v>
      </c>
      <c r="AD11" s="18">
        <v>3</v>
      </c>
      <c r="AE11" s="18">
        <v>17</v>
      </c>
      <c r="AF11" s="18">
        <v>0</v>
      </c>
      <c r="AG11" s="18">
        <v>10</v>
      </c>
      <c r="AH11" s="18">
        <v>45</v>
      </c>
      <c r="AI11" s="18">
        <v>0</v>
      </c>
      <c r="AJ11" s="18">
        <v>0</v>
      </c>
      <c r="AK11" s="18">
        <v>0</v>
      </c>
      <c r="AL11" s="18">
        <v>0</v>
      </c>
      <c r="AM11" s="18">
        <v>19</v>
      </c>
      <c r="AN11" s="18">
        <v>2</v>
      </c>
      <c r="AO11" s="18">
        <v>16</v>
      </c>
      <c r="AP11" s="18">
        <v>23</v>
      </c>
      <c r="AQ11" s="18">
        <v>234</v>
      </c>
      <c r="AR11" s="18">
        <v>0</v>
      </c>
      <c r="AS11" s="18">
        <v>226</v>
      </c>
      <c r="AT11" s="18">
        <v>665</v>
      </c>
      <c r="AU11" s="18">
        <v>3</v>
      </c>
      <c r="AV11" s="18">
        <v>0</v>
      </c>
      <c r="AW11" s="18">
        <v>3</v>
      </c>
      <c r="AX11" s="18">
        <v>7</v>
      </c>
      <c r="AY11" s="18">
        <v>24</v>
      </c>
      <c r="AZ11" s="18">
        <v>0</v>
      </c>
      <c r="BA11" s="18">
        <v>27</v>
      </c>
      <c r="BB11" s="18">
        <v>65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3</v>
      </c>
      <c r="BL11" s="18">
        <v>0</v>
      </c>
      <c r="BM11" s="18">
        <v>0</v>
      </c>
      <c r="BN11" s="18">
        <v>6</v>
      </c>
      <c r="BO11" s="18">
        <v>0</v>
      </c>
      <c r="BP11" s="18">
        <v>0</v>
      </c>
      <c r="BQ11" s="18">
        <v>0</v>
      </c>
      <c r="BR11" s="18">
        <v>0</v>
      </c>
      <c r="BS11" s="18">
        <v>46</v>
      </c>
      <c r="BT11" s="18">
        <v>0</v>
      </c>
      <c r="BU11" s="18">
        <v>42</v>
      </c>
      <c r="BV11" s="18">
        <v>213</v>
      </c>
      <c r="BW11" s="18">
        <v>23</v>
      </c>
      <c r="BX11" s="18">
        <v>4</v>
      </c>
      <c r="BY11" s="18">
        <v>29</v>
      </c>
      <c r="BZ11" s="18">
        <v>50</v>
      </c>
      <c r="CA11" s="18">
        <v>379</v>
      </c>
      <c r="CB11" s="18">
        <v>0</v>
      </c>
      <c r="CC11" s="18">
        <v>353</v>
      </c>
      <c r="CD11" s="18">
        <v>1425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150</v>
      </c>
      <c r="D12" s="19">
        <v>8</v>
      </c>
      <c r="E12" s="19">
        <v>184</v>
      </c>
      <c r="F12" s="19">
        <v>205</v>
      </c>
      <c r="G12" s="19">
        <v>1</v>
      </c>
      <c r="H12" s="19">
        <v>0</v>
      </c>
      <c r="I12" s="19">
        <v>0</v>
      </c>
      <c r="J12" s="19">
        <v>1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3</v>
      </c>
      <c r="T12" s="19">
        <v>6</v>
      </c>
      <c r="U12" s="19">
        <v>9</v>
      </c>
      <c r="V12" s="19">
        <v>1</v>
      </c>
      <c r="W12" s="19">
        <v>42</v>
      </c>
      <c r="X12" s="19">
        <v>0</v>
      </c>
      <c r="Y12" s="19">
        <v>55</v>
      </c>
      <c r="Z12" s="19">
        <v>68</v>
      </c>
      <c r="AA12" s="19">
        <v>0</v>
      </c>
      <c r="AB12" s="19">
        <v>1</v>
      </c>
      <c r="AC12" s="19">
        <v>1</v>
      </c>
      <c r="AD12" s="19">
        <v>0</v>
      </c>
      <c r="AE12" s="19">
        <v>1</v>
      </c>
      <c r="AF12" s="19">
        <v>0</v>
      </c>
      <c r="AG12" s="19">
        <v>4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5</v>
      </c>
      <c r="AN12" s="19">
        <v>0</v>
      </c>
      <c r="AO12" s="19">
        <v>4</v>
      </c>
      <c r="AP12" s="19">
        <v>2</v>
      </c>
      <c r="AQ12" s="19">
        <v>33</v>
      </c>
      <c r="AR12" s="19">
        <v>0</v>
      </c>
      <c r="AS12" s="19">
        <v>39</v>
      </c>
      <c r="AT12" s="19">
        <v>34</v>
      </c>
      <c r="AU12" s="19">
        <v>0</v>
      </c>
      <c r="AV12" s="19">
        <v>0</v>
      </c>
      <c r="AW12" s="19">
        <v>0</v>
      </c>
      <c r="AX12" s="19">
        <v>0</v>
      </c>
      <c r="AY12" s="19">
        <v>13</v>
      </c>
      <c r="AZ12" s="19">
        <v>0</v>
      </c>
      <c r="BA12" s="19">
        <v>6</v>
      </c>
      <c r="BB12" s="19">
        <v>10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2</v>
      </c>
      <c r="BO12" s="19">
        <v>0</v>
      </c>
      <c r="BP12" s="19">
        <v>0</v>
      </c>
      <c r="BQ12" s="19">
        <v>0</v>
      </c>
      <c r="BR12" s="19">
        <v>0</v>
      </c>
      <c r="BS12" s="19">
        <v>7</v>
      </c>
      <c r="BT12" s="19">
        <v>0</v>
      </c>
      <c r="BU12" s="19">
        <v>3</v>
      </c>
      <c r="BV12" s="19">
        <v>7</v>
      </c>
      <c r="BW12" s="19">
        <v>3</v>
      </c>
      <c r="BX12" s="19">
        <v>1</v>
      </c>
      <c r="BY12" s="19">
        <v>7</v>
      </c>
      <c r="BZ12" s="19">
        <v>3</v>
      </c>
      <c r="CA12" s="19">
        <v>42</v>
      </c>
      <c r="CB12" s="19">
        <v>0</v>
      </c>
      <c r="CC12" s="19">
        <v>56</v>
      </c>
      <c r="CD12" s="19">
        <v>77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84</v>
      </c>
      <c r="D13" s="19">
        <v>1</v>
      </c>
      <c r="E13" s="19">
        <v>117</v>
      </c>
      <c r="F13" s="19">
        <v>260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5</v>
      </c>
      <c r="T13" s="19">
        <v>0</v>
      </c>
      <c r="U13" s="19">
        <v>8</v>
      </c>
      <c r="V13" s="19">
        <v>3</v>
      </c>
      <c r="W13" s="19">
        <v>31</v>
      </c>
      <c r="X13" s="19">
        <v>0</v>
      </c>
      <c r="Y13" s="19">
        <v>48</v>
      </c>
      <c r="Z13" s="19">
        <v>91</v>
      </c>
      <c r="AA13" s="19">
        <v>0</v>
      </c>
      <c r="AB13" s="19">
        <v>0</v>
      </c>
      <c r="AC13" s="19">
        <v>0</v>
      </c>
      <c r="AD13" s="19">
        <v>1</v>
      </c>
      <c r="AE13" s="19">
        <v>1</v>
      </c>
      <c r="AF13" s="19">
        <v>0</v>
      </c>
      <c r="AG13" s="19">
        <v>1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2</v>
      </c>
      <c r="AN13" s="19">
        <v>0</v>
      </c>
      <c r="AO13" s="19">
        <v>3</v>
      </c>
      <c r="AP13" s="19">
        <v>1</v>
      </c>
      <c r="AQ13" s="19">
        <v>16</v>
      </c>
      <c r="AR13" s="19">
        <v>0</v>
      </c>
      <c r="AS13" s="19">
        <v>15</v>
      </c>
      <c r="AT13" s="19">
        <v>62</v>
      </c>
      <c r="AU13" s="19">
        <v>1</v>
      </c>
      <c r="AV13" s="19">
        <v>0</v>
      </c>
      <c r="AW13" s="19">
        <v>0</v>
      </c>
      <c r="AX13" s="19">
        <v>1</v>
      </c>
      <c r="AY13" s="19">
        <v>0</v>
      </c>
      <c r="AZ13" s="19">
        <v>0</v>
      </c>
      <c r="BA13" s="19">
        <v>0</v>
      </c>
      <c r="BB13" s="19">
        <v>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1</v>
      </c>
      <c r="BO13" s="19">
        <v>0</v>
      </c>
      <c r="BP13" s="19">
        <v>0</v>
      </c>
      <c r="BQ13" s="19">
        <v>0</v>
      </c>
      <c r="BR13" s="19">
        <v>0</v>
      </c>
      <c r="BS13" s="19">
        <v>4</v>
      </c>
      <c r="BT13" s="19">
        <v>0</v>
      </c>
      <c r="BU13" s="19">
        <v>4</v>
      </c>
      <c r="BV13" s="19">
        <v>15</v>
      </c>
      <c r="BW13" s="19">
        <v>3</v>
      </c>
      <c r="BX13" s="19">
        <v>1</v>
      </c>
      <c r="BY13" s="19">
        <v>3</v>
      </c>
      <c r="BZ13" s="19">
        <v>4</v>
      </c>
      <c r="CA13" s="19">
        <v>21</v>
      </c>
      <c r="CB13" s="19">
        <v>0</v>
      </c>
      <c r="CC13" s="19">
        <v>35</v>
      </c>
      <c r="CD13" s="19">
        <v>79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178</v>
      </c>
      <c r="D14" s="19">
        <v>8</v>
      </c>
      <c r="E14" s="19">
        <v>142</v>
      </c>
      <c r="F14" s="19">
        <v>593</v>
      </c>
      <c r="G14" s="19">
        <v>1</v>
      </c>
      <c r="H14" s="19">
        <v>0</v>
      </c>
      <c r="I14" s="19">
        <v>0</v>
      </c>
      <c r="J14" s="19">
        <v>3</v>
      </c>
      <c r="K14" s="19">
        <v>3</v>
      </c>
      <c r="L14" s="19">
        <v>0</v>
      </c>
      <c r="M14" s="19">
        <v>2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7</v>
      </c>
      <c r="T14" s="19">
        <v>2</v>
      </c>
      <c r="U14" s="19">
        <v>12</v>
      </c>
      <c r="V14" s="19">
        <v>9</v>
      </c>
      <c r="W14" s="19">
        <v>46</v>
      </c>
      <c r="X14" s="19">
        <v>0</v>
      </c>
      <c r="Y14" s="19">
        <v>39</v>
      </c>
      <c r="Z14" s="19">
        <v>235</v>
      </c>
      <c r="AA14" s="19">
        <v>0</v>
      </c>
      <c r="AB14" s="19">
        <v>0</v>
      </c>
      <c r="AC14" s="19">
        <v>0</v>
      </c>
      <c r="AD14" s="19">
        <v>1</v>
      </c>
      <c r="AE14" s="19">
        <v>2</v>
      </c>
      <c r="AF14" s="19">
        <v>0</v>
      </c>
      <c r="AG14" s="19">
        <v>1</v>
      </c>
      <c r="AH14" s="19">
        <v>5</v>
      </c>
      <c r="AI14" s="19">
        <v>0</v>
      </c>
      <c r="AJ14" s="19">
        <v>0</v>
      </c>
      <c r="AK14" s="19">
        <v>0</v>
      </c>
      <c r="AL14" s="19">
        <v>0</v>
      </c>
      <c r="AM14" s="19">
        <v>2</v>
      </c>
      <c r="AN14" s="19">
        <v>0</v>
      </c>
      <c r="AO14" s="19">
        <v>12</v>
      </c>
      <c r="AP14" s="19">
        <v>1</v>
      </c>
      <c r="AQ14" s="19">
        <v>33</v>
      </c>
      <c r="AR14" s="19">
        <v>6</v>
      </c>
      <c r="AS14" s="19">
        <v>12</v>
      </c>
      <c r="AT14" s="19">
        <v>131</v>
      </c>
      <c r="AU14" s="19">
        <v>2</v>
      </c>
      <c r="AV14" s="19">
        <v>0</v>
      </c>
      <c r="AW14" s="19">
        <v>2</v>
      </c>
      <c r="AX14" s="19">
        <v>1</v>
      </c>
      <c r="AY14" s="19">
        <v>1</v>
      </c>
      <c r="AZ14" s="19">
        <v>0</v>
      </c>
      <c r="BA14" s="19">
        <v>1</v>
      </c>
      <c r="BB14" s="19">
        <v>5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2</v>
      </c>
      <c r="BL14" s="19">
        <v>0</v>
      </c>
      <c r="BM14" s="19">
        <v>1</v>
      </c>
      <c r="BN14" s="19">
        <v>1</v>
      </c>
      <c r="BO14" s="19">
        <v>0</v>
      </c>
      <c r="BP14" s="19">
        <v>0</v>
      </c>
      <c r="BQ14" s="19">
        <v>0</v>
      </c>
      <c r="BR14" s="19">
        <v>0</v>
      </c>
      <c r="BS14" s="19">
        <v>2</v>
      </c>
      <c r="BT14" s="19">
        <v>0</v>
      </c>
      <c r="BU14" s="19">
        <v>4</v>
      </c>
      <c r="BV14" s="19">
        <v>3</v>
      </c>
      <c r="BW14" s="19">
        <v>15</v>
      </c>
      <c r="BX14" s="19">
        <v>0</v>
      </c>
      <c r="BY14" s="19">
        <v>10</v>
      </c>
      <c r="BZ14" s="19">
        <v>17</v>
      </c>
      <c r="CA14" s="19">
        <v>62</v>
      </c>
      <c r="CB14" s="19">
        <v>0</v>
      </c>
      <c r="CC14" s="19">
        <v>46</v>
      </c>
      <c r="CD14" s="19">
        <v>180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402</v>
      </c>
      <c r="D15" s="19">
        <v>13</v>
      </c>
      <c r="E15" s="19">
        <v>375</v>
      </c>
      <c r="F15" s="19">
        <v>1128</v>
      </c>
      <c r="G15" s="19">
        <v>2</v>
      </c>
      <c r="H15" s="19">
        <v>0</v>
      </c>
      <c r="I15" s="19">
        <v>2</v>
      </c>
      <c r="J15" s="19">
        <v>11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12</v>
      </c>
      <c r="T15" s="19">
        <v>8</v>
      </c>
      <c r="U15" s="19">
        <v>18</v>
      </c>
      <c r="V15" s="19">
        <v>12</v>
      </c>
      <c r="W15" s="19">
        <v>111</v>
      </c>
      <c r="X15" s="19">
        <v>0</v>
      </c>
      <c r="Y15" s="19">
        <v>107</v>
      </c>
      <c r="Z15" s="19">
        <v>327</v>
      </c>
      <c r="AA15" s="19">
        <v>0</v>
      </c>
      <c r="AB15" s="19">
        <v>0</v>
      </c>
      <c r="AC15" s="19">
        <v>0</v>
      </c>
      <c r="AD15" s="19">
        <v>0</v>
      </c>
      <c r="AE15" s="19">
        <v>3</v>
      </c>
      <c r="AF15" s="19">
        <v>0</v>
      </c>
      <c r="AG15" s="19">
        <v>3</v>
      </c>
      <c r="AH15" s="19">
        <v>8</v>
      </c>
      <c r="AI15" s="19">
        <v>0</v>
      </c>
      <c r="AJ15" s="19">
        <v>0</v>
      </c>
      <c r="AK15" s="19">
        <v>0</v>
      </c>
      <c r="AL15" s="19">
        <v>0</v>
      </c>
      <c r="AM15" s="19">
        <v>4</v>
      </c>
      <c r="AN15" s="19">
        <v>0</v>
      </c>
      <c r="AO15" s="19">
        <v>5</v>
      </c>
      <c r="AP15" s="19">
        <v>11</v>
      </c>
      <c r="AQ15" s="19">
        <v>95</v>
      </c>
      <c r="AR15" s="19">
        <v>0</v>
      </c>
      <c r="AS15" s="19">
        <v>90</v>
      </c>
      <c r="AT15" s="19">
        <v>221</v>
      </c>
      <c r="AU15" s="19">
        <v>1</v>
      </c>
      <c r="AV15" s="19">
        <v>0</v>
      </c>
      <c r="AW15" s="19">
        <v>1</v>
      </c>
      <c r="AX15" s="19">
        <v>3</v>
      </c>
      <c r="AY15" s="19">
        <v>9</v>
      </c>
      <c r="AZ15" s="19">
        <v>0</v>
      </c>
      <c r="BA15" s="19">
        <v>1</v>
      </c>
      <c r="BB15" s="19">
        <v>19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17</v>
      </c>
      <c r="BT15" s="19">
        <v>0</v>
      </c>
      <c r="BU15" s="19">
        <v>14</v>
      </c>
      <c r="BV15" s="19">
        <v>37</v>
      </c>
      <c r="BW15" s="19">
        <v>11</v>
      </c>
      <c r="BX15" s="19">
        <v>5</v>
      </c>
      <c r="BY15" s="19">
        <v>21</v>
      </c>
      <c r="BZ15" s="19">
        <v>37</v>
      </c>
      <c r="CA15" s="19">
        <v>137</v>
      </c>
      <c r="CB15" s="19">
        <v>0</v>
      </c>
      <c r="CC15" s="19">
        <v>113</v>
      </c>
      <c r="CD15" s="19">
        <v>441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63</v>
      </c>
      <c r="D16" s="19">
        <v>0</v>
      </c>
      <c r="E16" s="19">
        <v>48</v>
      </c>
      <c r="F16" s="19">
        <v>118</v>
      </c>
      <c r="G16" s="19">
        <v>1</v>
      </c>
      <c r="H16" s="19">
        <v>0</v>
      </c>
      <c r="I16" s="19">
        <v>2</v>
      </c>
      <c r="J16" s="19">
        <v>1</v>
      </c>
      <c r="K16" s="19">
        <v>2</v>
      </c>
      <c r="L16" s="19">
        <v>0</v>
      </c>
      <c r="M16" s="19">
        <v>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1</v>
      </c>
      <c r="V16" s="19">
        <v>1</v>
      </c>
      <c r="W16" s="19">
        <v>13</v>
      </c>
      <c r="X16" s="19">
        <v>0</v>
      </c>
      <c r="Y16" s="19">
        <v>12</v>
      </c>
      <c r="Z16" s="19">
        <v>33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1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1</v>
      </c>
      <c r="AQ16" s="19">
        <v>17</v>
      </c>
      <c r="AR16" s="19">
        <v>0</v>
      </c>
      <c r="AS16" s="19">
        <v>9</v>
      </c>
      <c r="AT16" s="19">
        <v>23</v>
      </c>
      <c r="AU16" s="19">
        <v>0</v>
      </c>
      <c r="AV16" s="19">
        <v>0</v>
      </c>
      <c r="AW16" s="19">
        <v>1</v>
      </c>
      <c r="AX16" s="19">
        <v>0</v>
      </c>
      <c r="AY16" s="19">
        <v>0</v>
      </c>
      <c r="AZ16" s="19">
        <v>0</v>
      </c>
      <c r="BA16" s="19">
        <v>0</v>
      </c>
      <c r="BB16" s="19">
        <v>1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4</v>
      </c>
      <c r="BT16" s="19">
        <v>0</v>
      </c>
      <c r="BU16" s="19">
        <v>1</v>
      </c>
      <c r="BV16" s="19">
        <v>14</v>
      </c>
      <c r="BW16" s="19">
        <v>1</v>
      </c>
      <c r="BX16" s="19">
        <v>0</v>
      </c>
      <c r="BY16" s="19">
        <v>0</v>
      </c>
      <c r="BZ16" s="19">
        <v>2</v>
      </c>
      <c r="CA16" s="19">
        <v>24</v>
      </c>
      <c r="CB16" s="19">
        <v>0</v>
      </c>
      <c r="CC16" s="19">
        <v>18</v>
      </c>
      <c r="CD16" s="19">
        <v>41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198</v>
      </c>
      <c r="D17" s="19">
        <v>2</v>
      </c>
      <c r="E17" s="19">
        <v>220</v>
      </c>
      <c r="F17" s="19">
        <v>546</v>
      </c>
      <c r="G17" s="19">
        <v>1</v>
      </c>
      <c r="H17" s="19">
        <v>0</v>
      </c>
      <c r="I17" s="19">
        <v>3</v>
      </c>
      <c r="J17" s="19">
        <v>3</v>
      </c>
      <c r="K17" s="19">
        <v>0</v>
      </c>
      <c r="L17" s="19">
        <v>0</v>
      </c>
      <c r="M17" s="19">
        <v>3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11</v>
      </c>
      <c r="T17" s="19">
        <v>0</v>
      </c>
      <c r="U17" s="19">
        <v>14</v>
      </c>
      <c r="V17" s="19">
        <v>7</v>
      </c>
      <c r="W17" s="19">
        <v>66</v>
      </c>
      <c r="X17" s="19">
        <v>0</v>
      </c>
      <c r="Y17" s="19">
        <v>75</v>
      </c>
      <c r="Z17" s="19">
        <v>172</v>
      </c>
      <c r="AA17" s="19">
        <v>2</v>
      </c>
      <c r="AB17" s="19">
        <v>0</v>
      </c>
      <c r="AC17" s="19">
        <v>2</v>
      </c>
      <c r="AD17" s="19">
        <v>0</v>
      </c>
      <c r="AE17" s="19">
        <v>3</v>
      </c>
      <c r="AF17" s="19">
        <v>0</v>
      </c>
      <c r="AG17" s="19">
        <v>1</v>
      </c>
      <c r="AH17" s="19">
        <v>6</v>
      </c>
      <c r="AI17" s="19">
        <v>0</v>
      </c>
      <c r="AJ17" s="19">
        <v>0</v>
      </c>
      <c r="AK17" s="19">
        <v>0</v>
      </c>
      <c r="AL17" s="19">
        <v>0</v>
      </c>
      <c r="AM17" s="19">
        <v>3</v>
      </c>
      <c r="AN17" s="19">
        <v>0</v>
      </c>
      <c r="AO17" s="19">
        <v>5</v>
      </c>
      <c r="AP17" s="19">
        <v>1</v>
      </c>
      <c r="AQ17" s="19">
        <v>37</v>
      </c>
      <c r="AR17" s="19">
        <v>0</v>
      </c>
      <c r="AS17" s="19">
        <v>37</v>
      </c>
      <c r="AT17" s="19">
        <v>109</v>
      </c>
      <c r="AU17" s="19">
        <v>1</v>
      </c>
      <c r="AV17" s="19">
        <v>0</v>
      </c>
      <c r="AW17" s="19">
        <v>2</v>
      </c>
      <c r="AX17" s="19">
        <v>3</v>
      </c>
      <c r="AY17" s="19">
        <v>12</v>
      </c>
      <c r="AZ17" s="19">
        <v>0</v>
      </c>
      <c r="BA17" s="19">
        <v>10</v>
      </c>
      <c r="BB17" s="19">
        <v>17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1</v>
      </c>
      <c r="BN17" s="19">
        <v>1</v>
      </c>
      <c r="BO17" s="19">
        <v>0</v>
      </c>
      <c r="BP17" s="19">
        <v>0</v>
      </c>
      <c r="BQ17" s="19">
        <v>0</v>
      </c>
      <c r="BR17" s="19">
        <v>0</v>
      </c>
      <c r="BS17" s="19">
        <v>5</v>
      </c>
      <c r="BT17" s="19">
        <v>0</v>
      </c>
      <c r="BU17" s="19">
        <v>10</v>
      </c>
      <c r="BV17" s="19">
        <v>23</v>
      </c>
      <c r="BW17" s="19">
        <v>1</v>
      </c>
      <c r="BX17" s="19">
        <v>2</v>
      </c>
      <c r="BY17" s="19">
        <v>4</v>
      </c>
      <c r="BZ17" s="19">
        <v>11</v>
      </c>
      <c r="CA17" s="19">
        <v>56</v>
      </c>
      <c r="CB17" s="19">
        <v>0</v>
      </c>
      <c r="CC17" s="19">
        <v>53</v>
      </c>
      <c r="CD17" s="19">
        <v>193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226</v>
      </c>
      <c r="D18" s="19">
        <v>6</v>
      </c>
      <c r="E18" s="19">
        <v>204</v>
      </c>
      <c r="F18" s="19">
        <v>1104</v>
      </c>
      <c r="G18" s="19">
        <v>1</v>
      </c>
      <c r="H18" s="19">
        <v>0</v>
      </c>
      <c r="I18" s="19">
        <v>4</v>
      </c>
      <c r="J18" s="19">
        <v>4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13</v>
      </c>
      <c r="T18" s="19">
        <v>5</v>
      </c>
      <c r="U18" s="19">
        <v>18</v>
      </c>
      <c r="V18" s="19">
        <v>12</v>
      </c>
      <c r="W18" s="19">
        <v>77</v>
      </c>
      <c r="X18" s="19">
        <v>0</v>
      </c>
      <c r="Y18" s="19">
        <v>82</v>
      </c>
      <c r="Z18" s="19">
        <v>402</v>
      </c>
      <c r="AA18" s="19">
        <v>1</v>
      </c>
      <c r="AB18" s="19">
        <v>0</v>
      </c>
      <c r="AC18" s="19">
        <v>0</v>
      </c>
      <c r="AD18" s="19">
        <v>2</v>
      </c>
      <c r="AE18" s="19">
        <v>0</v>
      </c>
      <c r="AF18" s="19">
        <v>0</v>
      </c>
      <c r="AG18" s="19">
        <v>0</v>
      </c>
      <c r="AH18" s="19">
        <v>7</v>
      </c>
      <c r="AI18" s="19">
        <v>0</v>
      </c>
      <c r="AJ18" s="19">
        <v>0</v>
      </c>
      <c r="AK18" s="19">
        <v>0</v>
      </c>
      <c r="AL18" s="19">
        <v>0</v>
      </c>
      <c r="AM18" s="19">
        <v>1</v>
      </c>
      <c r="AN18" s="19">
        <v>0</v>
      </c>
      <c r="AO18" s="19">
        <v>0</v>
      </c>
      <c r="AP18" s="19">
        <v>5</v>
      </c>
      <c r="AQ18" s="19">
        <v>44</v>
      </c>
      <c r="AR18" s="19">
        <v>0</v>
      </c>
      <c r="AS18" s="19">
        <v>32</v>
      </c>
      <c r="AT18" s="19">
        <v>183</v>
      </c>
      <c r="AU18" s="19">
        <v>0</v>
      </c>
      <c r="AV18" s="19">
        <v>0</v>
      </c>
      <c r="AW18" s="19">
        <v>1</v>
      </c>
      <c r="AX18" s="19">
        <v>5</v>
      </c>
      <c r="AY18" s="19">
        <v>5</v>
      </c>
      <c r="AZ18" s="19">
        <v>0</v>
      </c>
      <c r="BA18" s="19">
        <v>2</v>
      </c>
      <c r="BB18" s="19">
        <v>6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4</v>
      </c>
      <c r="BT18" s="19">
        <v>0</v>
      </c>
      <c r="BU18" s="19">
        <v>5</v>
      </c>
      <c r="BV18" s="19">
        <v>44</v>
      </c>
      <c r="BW18" s="19">
        <v>7</v>
      </c>
      <c r="BX18" s="19">
        <v>1</v>
      </c>
      <c r="BY18" s="19">
        <v>5</v>
      </c>
      <c r="BZ18" s="19">
        <v>22</v>
      </c>
      <c r="CA18" s="19">
        <v>73</v>
      </c>
      <c r="CB18" s="19">
        <v>0</v>
      </c>
      <c r="CC18" s="19">
        <v>55</v>
      </c>
      <c r="CD18" s="19">
        <v>412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809</v>
      </c>
      <c r="D19" s="19">
        <v>36</v>
      </c>
      <c r="E19" s="19">
        <v>814</v>
      </c>
      <c r="F19" s="19">
        <v>3077</v>
      </c>
      <c r="G19" s="19">
        <v>3</v>
      </c>
      <c r="H19" s="19">
        <v>0</v>
      </c>
      <c r="I19" s="19">
        <v>4</v>
      </c>
      <c r="J19" s="19">
        <v>16</v>
      </c>
      <c r="K19" s="19">
        <v>2</v>
      </c>
      <c r="L19" s="19">
        <v>0</v>
      </c>
      <c r="M19" s="19">
        <v>5</v>
      </c>
      <c r="N19" s="19">
        <v>4</v>
      </c>
      <c r="O19" s="19">
        <v>0</v>
      </c>
      <c r="P19" s="19">
        <v>0</v>
      </c>
      <c r="Q19" s="19">
        <v>0</v>
      </c>
      <c r="R19" s="19">
        <v>0</v>
      </c>
      <c r="S19" s="19">
        <v>36</v>
      </c>
      <c r="T19" s="19">
        <v>22</v>
      </c>
      <c r="U19" s="19">
        <v>53</v>
      </c>
      <c r="V19" s="19">
        <v>58</v>
      </c>
      <c r="W19" s="19">
        <v>262</v>
      </c>
      <c r="X19" s="19">
        <v>0</v>
      </c>
      <c r="Y19" s="19">
        <v>257</v>
      </c>
      <c r="Z19" s="19">
        <v>1081</v>
      </c>
      <c r="AA19" s="19">
        <v>3</v>
      </c>
      <c r="AB19" s="19">
        <v>1</v>
      </c>
      <c r="AC19" s="19">
        <v>2</v>
      </c>
      <c r="AD19" s="19">
        <v>5</v>
      </c>
      <c r="AE19" s="19">
        <v>10</v>
      </c>
      <c r="AF19" s="19">
        <v>0</v>
      </c>
      <c r="AG19" s="19">
        <v>11</v>
      </c>
      <c r="AH19" s="19">
        <v>39</v>
      </c>
      <c r="AI19" s="19">
        <v>0</v>
      </c>
      <c r="AJ19" s="19">
        <v>0</v>
      </c>
      <c r="AK19" s="19">
        <v>0</v>
      </c>
      <c r="AL19" s="19">
        <v>0</v>
      </c>
      <c r="AM19" s="19">
        <v>17</v>
      </c>
      <c r="AN19" s="19">
        <v>6</v>
      </c>
      <c r="AO19" s="19">
        <v>23</v>
      </c>
      <c r="AP19" s="19">
        <v>44</v>
      </c>
      <c r="AQ19" s="19">
        <v>146</v>
      </c>
      <c r="AR19" s="19">
        <v>0</v>
      </c>
      <c r="AS19" s="19">
        <v>153</v>
      </c>
      <c r="AT19" s="19">
        <v>497</v>
      </c>
      <c r="AU19" s="19">
        <v>3</v>
      </c>
      <c r="AV19" s="19">
        <v>0</v>
      </c>
      <c r="AW19" s="19">
        <v>3</v>
      </c>
      <c r="AX19" s="19">
        <v>16</v>
      </c>
      <c r="AY19" s="19">
        <v>36</v>
      </c>
      <c r="AZ19" s="19">
        <v>0</v>
      </c>
      <c r="BA19" s="19">
        <v>18</v>
      </c>
      <c r="BB19" s="19">
        <v>62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5</v>
      </c>
      <c r="BL19" s="19">
        <v>0</v>
      </c>
      <c r="BM19" s="19">
        <v>6</v>
      </c>
      <c r="BN19" s="19">
        <v>23</v>
      </c>
      <c r="BO19" s="19">
        <v>0</v>
      </c>
      <c r="BP19" s="19">
        <v>0</v>
      </c>
      <c r="BQ19" s="19">
        <v>0</v>
      </c>
      <c r="BR19" s="19">
        <v>0</v>
      </c>
      <c r="BS19" s="19">
        <v>2</v>
      </c>
      <c r="BT19" s="19">
        <v>0</v>
      </c>
      <c r="BU19" s="19">
        <v>4</v>
      </c>
      <c r="BV19" s="19">
        <v>15</v>
      </c>
      <c r="BW19" s="19">
        <v>34</v>
      </c>
      <c r="BX19" s="19">
        <v>7</v>
      </c>
      <c r="BY19" s="19">
        <v>46</v>
      </c>
      <c r="BZ19" s="19">
        <v>64</v>
      </c>
      <c r="CA19" s="19">
        <v>241</v>
      </c>
      <c r="CB19" s="19">
        <v>0</v>
      </c>
      <c r="CC19" s="19">
        <v>226</v>
      </c>
      <c r="CD19" s="19">
        <v>1140</v>
      </c>
      <c r="CE19" s="19">
        <v>3</v>
      </c>
      <c r="CF19" s="19">
        <v>0</v>
      </c>
      <c r="CG19" s="19">
        <v>2</v>
      </c>
      <c r="CH19" s="19">
        <v>1</v>
      </c>
      <c r="CI19" s="19">
        <v>6</v>
      </c>
      <c r="CJ19" s="19">
        <v>0</v>
      </c>
      <c r="CK19" s="19">
        <v>1</v>
      </c>
      <c r="CL19" s="19">
        <v>12</v>
      </c>
    </row>
    <row r="20" spans="2:90" ht="20.100000000000001" customHeight="1" thickBot="1" x14ac:dyDescent="0.25">
      <c r="B20" s="4" t="s">
        <v>31</v>
      </c>
      <c r="C20" s="19">
        <v>806</v>
      </c>
      <c r="D20" s="19">
        <v>34</v>
      </c>
      <c r="E20" s="19">
        <v>818</v>
      </c>
      <c r="F20" s="19">
        <v>2190</v>
      </c>
      <c r="G20" s="19">
        <v>3</v>
      </c>
      <c r="H20" s="19">
        <v>0</v>
      </c>
      <c r="I20" s="19">
        <v>7</v>
      </c>
      <c r="J20" s="19">
        <v>14</v>
      </c>
      <c r="K20" s="19">
        <v>17</v>
      </c>
      <c r="L20" s="19">
        <v>0</v>
      </c>
      <c r="M20" s="19">
        <v>11</v>
      </c>
      <c r="N20" s="19">
        <v>19</v>
      </c>
      <c r="O20" s="19">
        <v>2</v>
      </c>
      <c r="P20" s="19">
        <v>0</v>
      </c>
      <c r="Q20" s="19">
        <v>2</v>
      </c>
      <c r="R20" s="19">
        <v>3</v>
      </c>
      <c r="S20" s="19">
        <v>38</v>
      </c>
      <c r="T20" s="19">
        <v>24</v>
      </c>
      <c r="U20" s="19">
        <v>57</v>
      </c>
      <c r="V20" s="19">
        <v>31</v>
      </c>
      <c r="W20" s="19">
        <v>281</v>
      </c>
      <c r="X20" s="19">
        <v>0</v>
      </c>
      <c r="Y20" s="19">
        <v>251</v>
      </c>
      <c r="Z20" s="19">
        <v>805</v>
      </c>
      <c r="AA20" s="19">
        <v>1</v>
      </c>
      <c r="AB20" s="19">
        <v>0</v>
      </c>
      <c r="AC20" s="19">
        <v>2</v>
      </c>
      <c r="AD20" s="19">
        <v>1</v>
      </c>
      <c r="AE20" s="19">
        <v>6</v>
      </c>
      <c r="AF20" s="19">
        <v>0</v>
      </c>
      <c r="AG20" s="19">
        <v>11</v>
      </c>
      <c r="AH20" s="19">
        <v>19</v>
      </c>
      <c r="AI20" s="19">
        <v>0</v>
      </c>
      <c r="AJ20" s="19">
        <v>0</v>
      </c>
      <c r="AK20" s="19">
        <v>0</v>
      </c>
      <c r="AL20" s="19">
        <v>0</v>
      </c>
      <c r="AM20" s="19">
        <v>13</v>
      </c>
      <c r="AN20" s="19">
        <v>0</v>
      </c>
      <c r="AO20" s="19">
        <v>18</v>
      </c>
      <c r="AP20" s="19">
        <v>21</v>
      </c>
      <c r="AQ20" s="19">
        <v>132</v>
      </c>
      <c r="AR20" s="19">
        <v>0</v>
      </c>
      <c r="AS20" s="19">
        <v>133</v>
      </c>
      <c r="AT20" s="19">
        <v>338</v>
      </c>
      <c r="AU20" s="19">
        <v>0</v>
      </c>
      <c r="AV20" s="19">
        <v>0</v>
      </c>
      <c r="AW20" s="19">
        <v>2</v>
      </c>
      <c r="AX20" s="19">
        <v>8</v>
      </c>
      <c r="AY20" s="19">
        <v>20</v>
      </c>
      <c r="AZ20" s="19">
        <v>0</v>
      </c>
      <c r="BA20" s="19">
        <v>14</v>
      </c>
      <c r="BB20" s="19">
        <v>27</v>
      </c>
      <c r="BC20" s="19">
        <v>1</v>
      </c>
      <c r="BD20" s="19">
        <v>0</v>
      </c>
      <c r="BE20" s="19">
        <v>0</v>
      </c>
      <c r="BF20" s="19">
        <v>1</v>
      </c>
      <c r="BG20" s="19">
        <v>0</v>
      </c>
      <c r="BH20" s="19">
        <v>0</v>
      </c>
      <c r="BI20" s="19">
        <v>0</v>
      </c>
      <c r="BJ20" s="19">
        <v>0</v>
      </c>
      <c r="BK20" s="19">
        <v>5</v>
      </c>
      <c r="BL20" s="19">
        <v>0</v>
      </c>
      <c r="BM20" s="19">
        <v>3</v>
      </c>
      <c r="BN20" s="19">
        <v>13</v>
      </c>
      <c r="BO20" s="19">
        <v>0</v>
      </c>
      <c r="BP20" s="19">
        <v>0</v>
      </c>
      <c r="BQ20" s="19">
        <v>0</v>
      </c>
      <c r="BR20" s="19">
        <v>0</v>
      </c>
      <c r="BS20" s="19">
        <v>14</v>
      </c>
      <c r="BT20" s="19">
        <v>0</v>
      </c>
      <c r="BU20" s="19">
        <v>19</v>
      </c>
      <c r="BV20" s="19">
        <v>42</v>
      </c>
      <c r="BW20" s="19">
        <v>30</v>
      </c>
      <c r="BX20" s="19">
        <v>10</v>
      </c>
      <c r="BY20" s="19">
        <v>33</v>
      </c>
      <c r="BZ20" s="19">
        <v>56</v>
      </c>
      <c r="CA20" s="19">
        <v>243</v>
      </c>
      <c r="CB20" s="19">
        <v>0</v>
      </c>
      <c r="CC20" s="19">
        <v>255</v>
      </c>
      <c r="CD20" s="19">
        <v>792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85</v>
      </c>
      <c r="D21" s="19">
        <v>5</v>
      </c>
      <c r="E21" s="19">
        <v>82</v>
      </c>
      <c r="F21" s="19">
        <v>349</v>
      </c>
      <c r="G21" s="19">
        <v>1</v>
      </c>
      <c r="H21" s="19">
        <v>0</v>
      </c>
      <c r="I21" s="19">
        <v>2</v>
      </c>
      <c r="J21" s="19">
        <v>1</v>
      </c>
      <c r="K21" s="19">
        <v>0</v>
      </c>
      <c r="L21" s="19">
        <v>0</v>
      </c>
      <c r="M21" s="19">
        <v>1</v>
      </c>
      <c r="N21" s="19">
        <v>0</v>
      </c>
      <c r="O21" s="19">
        <v>1</v>
      </c>
      <c r="P21" s="19">
        <v>0</v>
      </c>
      <c r="Q21" s="19">
        <v>1</v>
      </c>
      <c r="R21" s="19">
        <v>0</v>
      </c>
      <c r="S21" s="19">
        <v>7</v>
      </c>
      <c r="T21" s="19">
        <v>2</v>
      </c>
      <c r="U21" s="19">
        <v>6</v>
      </c>
      <c r="V21" s="19">
        <v>15</v>
      </c>
      <c r="W21" s="19">
        <v>30</v>
      </c>
      <c r="X21" s="19">
        <v>0</v>
      </c>
      <c r="Y21" s="19">
        <v>24</v>
      </c>
      <c r="Z21" s="19">
        <v>123</v>
      </c>
      <c r="AA21" s="19">
        <v>1</v>
      </c>
      <c r="AB21" s="19">
        <v>0</v>
      </c>
      <c r="AC21" s="19">
        <v>1</v>
      </c>
      <c r="AD21" s="19">
        <v>1</v>
      </c>
      <c r="AE21" s="19">
        <v>1</v>
      </c>
      <c r="AF21" s="19">
        <v>0</v>
      </c>
      <c r="AG21" s="19">
        <v>0</v>
      </c>
      <c r="AH21" s="19">
        <v>3</v>
      </c>
      <c r="AI21" s="19">
        <v>0</v>
      </c>
      <c r="AJ21" s="19">
        <v>0</v>
      </c>
      <c r="AK21" s="19">
        <v>0</v>
      </c>
      <c r="AL21" s="19">
        <v>0</v>
      </c>
      <c r="AM21" s="19">
        <v>3</v>
      </c>
      <c r="AN21" s="19">
        <v>1</v>
      </c>
      <c r="AO21" s="19">
        <v>0</v>
      </c>
      <c r="AP21" s="19">
        <v>5</v>
      </c>
      <c r="AQ21" s="19">
        <v>9</v>
      </c>
      <c r="AR21" s="19">
        <v>0</v>
      </c>
      <c r="AS21" s="19">
        <v>14</v>
      </c>
      <c r="AT21" s="19">
        <v>39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1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2</v>
      </c>
      <c r="BT21" s="19">
        <v>0</v>
      </c>
      <c r="BU21" s="19">
        <v>3</v>
      </c>
      <c r="BV21" s="19">
        <v>12</v>
      </c>
      <c r="BW21" s="19">
        <v>1</v>
      </c>
      <c r="BX21" s="19">
        <v>2</v>
      </c>
      <c r="BY21" s="19">
        <v>5</v>
      </c>
      <c r="BZ21" s="19">
        <v>18</v>
      </c>
      <c r="CA21" s="19">
        <v>29</v>
      </c>
      <c r="CB21" s="19">
        <v>0</v>
      </c>
      <c r="CC21" s="19">
        <v>25</v>
      </c>
      <c r="CD21" s="19">
        <v>131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248</v>
      </c>
      <c r="D22" s="19">
        <v>10</v>
      </c>
      <c r="E22" s="19">
        <v>229</v>
      </c>
      <c r="F22" s="19">
        <v>1036</v>
      </c>
      <c r="G22" s="19">
        <v>1</v>
      </c>
      <c r="H22" s="19">
        <v>0</v>
      </c>
      <c r="I22" s="19">
        <v>1</v>
      </c>
      <c r="J22" s="19">
        <v>6</v>
      </c>
      <c r="K22" s="19">
        <v>1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1</v>
      </c>
      <c r="S22" s="19">
        <v>21</v>
      </c>
      <c r="T22" s="19">
        <v>7</v>
      </c>
      <c r="U22" s="19">
        <v>15</v>
      </c>
      <c r="V22" s="19">
        <v>26</v>
      </c>
      <c r="W22" s="19">
        <v>79</v>
      </c>
      <c r="X22" s="19">
        <v>2</v>
      </c>
      <c r="Y22" s="19">
        <v>61</v>
      </c>
      <c r="Z22" s="19">
        <v>354</v>
      </c>
      <c r="AA22" s="19">
        <v>0</v>
      </c>
      <c r="AB22" s="19">
        <v>0</v>
      </c>
      <c r="AC22" s="19">
        <v>1</v>
      </c>
      <c r="AD22" s="19">
        <v>0</v>
      </c>
      <c r="AE22" s="19">
        <v>3</v>
      </c>
      <c r="AF22" s="19">
        <v>0</v>
      </c>
      <c r="AG22" s="19">
        <v>3</v>
      </c>
      <c r="AH22" s="19">
        <v>5</v>
      </c>
      <c r="AI22" s="19">
        <v>0</v>
      </c>
      <c r="AJ22" s="19">
        <v>0</v>
      </c>
      <c r="AK22" s="19">
        <v>0</v>
      </c>
      <c r="AL22" s="19">
        <v>0</v>
      </c>
      <c r="AM22" s="19">
        <v>6</v>
      </c>
      <c r="AN22" s="19">
        <v>0</v>
      </c>
      <c r="AO22" s="19">
        <v>6</v>
      </c>
      <c r="AP22" s="19">
        <v>17</v>
      </c>
      <c r="AQ22" s="19">
        <v>41</v>
      </c>
      <c r="AR22" s="19">
        <v>0</v>
      </c>
      <c r="AS22" s="19">
        <v>45</v>
      </c>
      <c r="AT22" s="19">
        <v>203</v>
      </c>
      <c r="AU22" s="19">
        <v>0</v>
      </c>
      <c r="AV22" s="19">
        <v>0</v>
      </c>
      <c r="AW22" s="19">
        <v>0</v>
      </c>
      <c r="AX22" s="19">
        <v>4</v>
      </c>
      <c r="AY22" s="19">
        <v>5</v>
      </c>
      <c r="AZ22" s="19">
        <v>0</v>
      </c>
      <c r="BA22" s="19">
        <v>1</v>
      </c>
      <c r="BB22" s="19">
        <v>12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1</v>
      </c>
      <c r="BN22" s="19">
        <v>1</v>
      </c>
      <c r="BO22" s="19">
        <v>0</v>
      </c>
      <c r="BP22" s="19">
        <v>0</v>
      </c>
      <c r="BQ22" s="19">
        <v>0</v>
      </c>
      <c r="BR22" s="19">
        <v>0</v>
      </c>
      <c r="BS22" s="19">
        <v>19</v>
      </c>
      <c r="BT22" s="19">
        <v>0</v>
      </c>
      <c r="BU22" s="19">
        <v>12</v>
      </c>
      <c r="BV22" s="19">
        <v>78</v>
      </c>
      <c r="BW22" s="19">
        <v>9</v>
      </c>
      <c r="BX22" s="19">
        <v>1</v>
      </c>
      <c r="BY22" s="19">
        <v>17</v>
      </c>
      <c r="BZ22" s="19">
        <v>13</v>
      </c>
      <c r="CA22" s="19">
        <v>63</v>
      </c>
      <c r="CB22" s="19">
        <v>0</v>
      </c>
      <c r="CC22" s="19">
        <v>65</v>
      </c>
      <c r="CD22" s="19">
        <v>316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756</v>
      </c>
      <c r="D23" s="19">
        <v>21</v>
      </c>
      <c r="E23" s="19">
        <v>594</v>
      </c>
      <c r="F23" s="19">
        <v>2043</v>
      </c>
      <c r="G23" s="19">
        <v>1</v>
      </c>
      <c r="H23" s="19">
        <v>0</v>
      </c>
      <c r="I23" s="19">
        <v>0</v>
      </c>
      <c r="J23" s="19">
        <v>6</v>
      </c>
      <c r="K23" s="19">
        <v>4</v>
      </c>
      <c r="L23" s="19">
        <v>0</v>
      </c>
      <c r="M23" s="19">
        <v>5</v>
      </c>
      <c r="N23" s="19">
        <v>14</v>
      </c>
      <c r="O23" s="19">
        <v>1</v>
      </c>
      <c r="P23" s="19">
        <v>0</v>
      </c>
      <c r="Q23" s="19">
        <v>0</v>
      </c>
      <c r="R23" s="19">
        <v>1</v>
      </c>
      <c r="S23" s="19">
        <v>21</v>
      </c>
      <c r="T23" s="19">
        <v>7</v>
      </c>
      <c r="U23" s="19">
        <v>26</v>
      </c>
      <c r="V23" s="19">
        <v>24</v>
      </c>
      <c r="W23" s="19">
        <v>258</v>
      </c>
      <c r="X23" s="19">
        <v>0</v>
      </c>
      <c r="Y23" s="19">
        <v>170</v>
      </c>
      <c r="Z23" s="19">
        <v>706</v>
      </c>
      <c r="AA23" s="19">
        <v>0</v>
      </c>
      <c r="AB23" s="19">
        <v>0</v>
      </c>
      <c r="AC23" s="19">
        <v>0</v>
      </c>
      <c r="AD23" s="19">
        <v>2</v>
      </c>
      <c r="AE23" s="19">
        <v>4</v>
      </c>
      <c r="AF23" s="19">
        <v>0</v>
      </c>
      <c r="AG23" s="19">
        <v>6</v>
      </c>
      <c r="AH23" s="19">
        <v>10</v>
      </c>
      <c r="AI23" s="19">
        <v>0</v>
      </c>
      <c r="AJ23" s="19">
        <v>0</v>
      </c>
      <c r="AK23" s="19">
        <v>0</v>
      </c>
      <c r="AL23" s="19">
        <v>0</v>
      </c>
      <c r="AM23" s="19">
        <v>6</v>
      </c>
      <c r="AN23" s="19">
        <v>4</v>
      </c>
      <c r="AO23" s="19">
        <v>6</v>
      </c>
      <c r="AP23" s="19">
        <v>21</v>
      </c>
      <c r="AQ23" s="19">
        <v>133</v>
      </c>
      <c r="AR23" s="19">
        <v>1</v>
      </c>
      <c r="AS23" s="19">
        <v>104</v>
      </c>
      <c r="AT23" s="19">
        <v>310</v>
      </c>
      <c r="AU23" s="19">
        <v>2</v>
      </c>
      <c r="AV23" s="19">
        <v>0</v>
      </c>
      <c r="AW23" s="19">
        <v>1</v>
      </c>
      <c r="AX23" s="19">
        <v>12</v>
      </c>
      <c r="AY23" s="19">
        <v>24</v>
      </c>
      <c r="AZ23" s="19">
        <v>0</v>
      </c>
      <c r="BA23" s="19">
        <v>17</v>
      </c>
      <c r="BB23" s="19">
        <v>59</v>
      </c>
      <c r="BC23" s="19">
        <v>1</v>
      </c>
      <c r="BD23" s="19">
        <v>0</v>
      </c>
      <c r="BE23" s="19">
        <v>1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1</v>
      </c>
      <c r="BL23" s="19">
        <v>0</v>
      </c>
      <c r="BM23" s="19">
        <v>2</v>
      </c>
      <c r="BN23" s="19">
        <v>4</v>
      </c>
      <c r="BO23" s="19">
        <v>0</v>
      </c>
      <c r="BP23" s="19">
        <v>0</v>
      </c>
      <c r="BQ23" s="19">
        <v>0</v>
      </c>
      <c r="BR23" s="19">
        <v>1</v>
      </c>
      <c r="BS23" s="19">
        <v>34</v>
      </c>
      <c r="BT23" s="19">
        <v>0</v>
      </c>
      <c r="BU23" s="19">
        <v>28</v>
      </c>
      <c r="BV23" s="19">
        <v>88</v>
      </c>
      <c r="BW23" s="19">
        <v>20</v>
      </c>
      <c r="BX23" s="19">
        <v>6</v>
      </c>
      <c r="BY23" s="19">
        <v>27</v>
      </c>
      <c r="BZ23" s="19">
        <v>43</v>
      </c>
      <c r="CA23" s="19">
        <v>246</v>
      </c>
      <c r="CB23" s="19">
        <v>3</v>
      </c>
      <c r="CC23" s="19">
        <v>201</v>
      </c>
      <c r="CD23" s="19">
        <v>743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240</v>
      </c>
      <c r="D24" s="19">
        <v>13</v>
      </c>
      <c r="E24" s="19">
        <v>283</v>
      </c>
      <c r="F24" s="19">
        <v>1111</v>
      </c>
      <c r="G24" s="19">
        <v>3</v>
      </c>
      <c r="H24" s="19">
        <v>0</v>
      </c>
      <c r="I24" s="19">
        <v>2</v>
      </c>
      <c r="J24" s="19">
        <v>5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6</v>
      </c>
      <c r="T24" s="19">
        <v>2</v>
      </c>
      <c r="U24" s="19">
        <v>8</v>
      </c>
      <c r="V24" s="19">
        <v>18</v>
      </c>
      <c r="W24" s="19">
        <v>62</v>
      </c>
      <c r="X24" s="19">
        <v>2</v>
      </c>
      <c r="Y24" s="19">
        <v>85</v>
      </c>
      <c r="Z24" s="19">
        <v>338</v>
      </c>
      <c r="AA24" s="19">
        <v>1</v>
      </c>
      <c r="AB24" s="19">
        <v>1</v>
      </c>
      <c r="AC24" s="19">
        <v>1</v>
      </c>
      <c r="AD24" s="19">
        <v>1</v>
      </c>
      <c r="AE24" s="19">
        <v>4</v>
      </c>
      <c r="AF24" s="19">
        <v>0</v>
      </c>
      <c r="AG24" s="19">
        <v>7</v>
      </c>
      <c r="AH24" s="19">
        <v>10</v>
      </c>
      <c r="AI24" s="19">
        <v>0</v>
      </c>
      <c r="AJ24" s="19">
        <v>0</v>
      </c>
      <c r="AK24" s="19">
        <v>0</v>
      </c>
      <c r="AL24" s="19">
        <v>0</v>
      </c>
      <c r="AM24" s="19">
        <v>2</v>
      </c>
      <c r="AN24" s="19">
        <v>0</v>
      </c>
      <c r="AO24" s="19">
        <v>3</v>
      </c>
      <c r="AP24" s="19">
        <v>7</v>
      </c>
      <c r="AQ24" s="19">
        <v>45</v>
      </c>
      <c r="AR24" s="19">
        <v>1</v>
      </c>
      <c r="AS24" s="19">
        <v>39</v>
      </c>
      <c r="AT24" s="19">
        <v>166</v>
      </c>
      <c r="AU24" s="19">
        <v>0</v>
      </c>
      <c r="AV24" s="19">
        <v>0</v>
      </c>
      <c r="AW24" s="19">
        <v>1</v>
      </c>
      <c r="AX24" s="19">
        <v>2</v>
      </c>
      <c r="AY24" s="19">
        <v>13</v>
      </c>
      <c r="AZ24" s="19">
        <v>0</v>
      </c>
      <c r="BA24" s="19">
        <v>14</v>
      </c>
      <c r="BB24" s="19">
        <v>12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5</v>
      </c>
      <c r="BT24" s="19">
        <v>0</v>
      </c>
      <c r="BU24" s="19">
        <v>6</v>
      </c>
      <c r="BV24" s="19">
        <v>34</v>
      </c>
      <c r="BW24" s="19">
        <v>10</v>
      </c>
      <c r="BX24" s="19">
        <v>7</v>
      </c>
      <c r="BY24" s="19">
        <v>17</v>
      </c>
      <c r="BZ24" s="19">
        <v>30</v>
      </c>
      <c r="CA24" s="19">
        <v>89</v>
      </c>
      <c r="CB24" s="19">
        <v>0</v>
      </c>
      <c r="CC24" s="19">
        <v>100</v>
      </c>
      <c r="CD24" s="19">
        <v>488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66</v>
      </c>
      <c r="D25" s="19">
        <v>1</v>
      </c>
      <c r="E25" s="19">
        <v>92</v>
      </c>
      <c r="F25" s="19">
        <v>203</v>
      </c>
      <c r="G25" s="19">
        <v>5</v>
      </c>
      <c r="H25" s="19">
        <v>0</v>
      </c>
      <c r="I25" s="19">
        <v>4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2</v>
      </c>
      <c r="T25" s="19">
        <v>0</v>
      </c>
      <c r="U25" s="19">
        <v>2</v>
      </c>
      <c r="V25" s="19">
        <v>0</v>
      </c>
      <c r="W25" s="19">
        <v>10</v>
      </c>
      <c r="X25" s="19">
        <v>0</v>
      </c>
      <c r="Y25" s="19">
        <v>23</v>
      </c>
      <c r="Z25" s="19">
        <v>62</v>
      </c>
      <c r="AA25" s="19">
        <v>0</v>
      </c>
      <c r="AB25" s="19">
        <v>0</v>
      </c>
      <c r="AC25" s="19">
        <v>0</v>
      </c>
      <c r="AD25" s="19">
        <v>0</v>
      </c>
      <c r="AE25" s="19">
        <v>2</v>
      </c>
      <c r="AF25" s="19">
        <v>0</v>
      </c>
      <c r="AG25" s="19">
        <v>2</v>
      </c>
      <c r="AH25" s="19">
        <v>3</v>
      </c>
      <c r="AI25" s="19">
        <v>0</v>
      </c>
      <c r="AJ25" s="19">
        <v>0</v>
      </c>
      <c r="AK25" s="19">
        <v>0</v>
      </c>
      <c r="AL25" s="19">
        <v>0</v>
      </c>
      <c r="AM25" s="19">
        <v>4</v>
      </c>
      <c r="AN25" s="19">
        <v>0</v>
      </c>
      <c r="AO25" s="19">
        <v>4</v>
      </c>
      <c r="AP25" s="19">
        <v>3</v>
      </c>
      <c r="AQ25" s="19">
        <v>20</v>
      </c>
      <c r="AR25" s="19">
        <v>0</v>
      </c>
      <c r="AS25" s="19">
        <v>23</v>
      </c>
      <c r="AT25" s="19">
        <v>55</v>
      </c>
      <c r="AU25" s="19">
        <v>0</v>
      </c>
      <c r="AV25" s="19">
        <v>0</v>
      </c>
      <c r="AW25" s="19">
        <v>0</v>
      </c>
      <c r="AX25" s="19">
        <v>1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2</v>
      </c>
      <c r="BL25" s="19">
        <v>0</v>
      </c>
      <c r="BM25" s="19">
        <v>0</v>
      </c>
      <c r="BN25" s="19">
        <v>2</v>
      </c>
      <c r="BO25" s="19">
        <v>0</v>
      </c>
      <c r="BP25" s="19">
        <v>0</v>
      </c>
      <c r="BQ25" s="19">
        <v>0</v>
      </c>
      <c r="BR25" s="19">
        <v>0</v>
      </c>
      <c r="BS25" s="19">
        <v>3</v>
      </c>
      <c r="BT25" s="19">
        <v>0</v>
      </c>
      <c r="BU25" s="19">
        <v>4</v>
      </c>
      <c r="BV25" s="19">
        <v>16</v>
      </c>
      <c r="BW25" s="19">
        <v>1</v>
      </c>
      <c r="BX25" s="19">
        <v>1</v>
      </c>
      <c r="BY25" s="19">
        <v>2</v>
      </c>
      <c r="BZ25" s="19">
        <v>4</v>
      </c>
      <c r="CA25" s="19">
        <v>17</v>
      </c>
      <c r="CB25" s="19">
        <v>0</v>
      </c>
      <c r="CC25" s="19">
        <v>28</v>
      </c>
      <c r="CD25" s="19">
        <v>56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223</v>
      </c>
      <c r="D26" s="19">
        <v>13</v>
      </c>
      <c r="E26" s="19">
        <v>231</v>
      </c>
      <c r="F26" s="19">
        <v>717</v>
      </c>
      <c r="G26" s="19">
        <v>2</v>
      </c>
      <c r="H26" s="19">
        <v>0</v>
      </c>
      <c r="I26" s="19">
        <v>2</v>
      </c>
      <c r="J26" s="19">
        <v>9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  <c r="R26" s="19">
        <v>0</v>
      </c>
      <c r="S26" s="19">
        <v>15</v>
      </c>
      <c r="T26" s="19">
        <v>2</v>
      </c>
      <c r="U26" s="19">
        <v>17</v>
      </c>
      <c r="V26" s="19">
        <v>10</v>
      </c>
      <c r="W26" s="19">
        <v>80</v>
      </c>
      <c r="X26" s="19">
        <v>0</v>
      </c>
      <c r="Y26" s="19">
        <v>78</v>
      </c>
      <c r="Z26" s="19">
        <v>220</v>
      </c>
      <c r="AA26" s="19">
        <v>1</v>
      </c>
      <c r="AB26" s="19">
        <v>0</v>
      </c>
      <c r="AC26" s="19">
        <v>1</v>
      </c>
      <c r="AD26" s="19">
        <v>0</v>
      </c>
      <c r="AE26" s="19">
        <v>7</v>
      </c>
      <c r="AF26" s="19">
        <v>0</v>
      </c>
      <c r="AG26" s="19">
        <v>3</v>
      </c>
      <c r="AH26" s="19">
        <v>7</v>
      </c>
      <c r="AI26" s="19">
        <v>0</v>
      </c>
      <c r="AJ26" s="19">
        <v>0</v>
      </c>
      <c r="AK26" s="19">
        <v>0</v>
      </c>
      <c r="AL26" s="19">
        <v>0</v>
      </c>
      <c r="AM26" s="19">
        <v>3</v>
      </c>
      <c r="AN26" s="19">
        <v>4</v>
      </c>
      <c r="AO26" s="19">
        <v>6</v>
      </c>
      <c r="AP26" s="19">
        <v>7</v>
      </c>
      <c r="AQ26" s="19">
        <v>45</v>
      </c>
      <c r="AR26" s="19">
        <v>3</v>
      </c>
      <c r="AS26" s="19">
        <v>36</v>
      </c>
      <c r="AT26" s="19">
        <v>156</v>
      </c>
      <c r="AU26" s="19">
        <v>0</v>
      </c>
      <c r="AV26" s="19">
        <v>0</v>
      </c>
      <c r="AW26" s="19">
        <v>2</v>
      </c>
      <c r="AX26" s="19">
        <v>1</v>
      </c>
      <c r="AY26" s="19">
        <v>1</v>
      </c>
      <c r="AZ26" s="19">
        <v>0</v>
      </c>
      <c r="BA26" s="19">
        <v>6</v>
      </c>
      <c r="BB26" s="19">
        <v>5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1</v>
      </c>
      <c r="BL26" s="19">
        <v>0</v>
      </c>
      <c r="BM26" s="19">
        <v>0</v>
      </c>
      <c r="BN26" s="19">
        <v>3</v>
      </c>
      <c r="BO26" s="19">
        <v>0</v>
      </c>
      <c r="BP26" s="19">
        <v>0</v>
      </c>
      <c r="BQ26" s="19">
        <v>0</v>
      </c>
      <c r="BR26" s="19">
        <v>0</v>
      </c>
      <c r="BS26" s="19">
        <v>7</v>
      </c>
      <c r="BT26" s="19">
        <v>0</v>
      </c>
      <c r="BU26" s="19">
        <v>4</v>
      </c>
      <c r="BV26" s="19">
        <v>37</v>
      </c>
      <c r="BW26" s="19">
        <v>7</v>
      </c>
      <c r="BX26" s="19">
        <v>2</v>
      </c>
      <c r="BY26" s="19">
        <v>5</v>
      </c>
      <c r="BZ26" s="19">
        <v>8</v>
      </c>
      <c r="CA26" s="19">
        <v>54</v>
      </c>
      <c r="CB26" s="19">
        <v>2</v>
      </c>
      <c r="CC26" s="19">
        <v>71</v>
      </c>
      <c r="CD26" s="19">
        <v>253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44</v>
      </c>
      <c r="D27" s="20">
        <v>0</v>
      </c>
      <c r="E27" s="20">
        <v>50</v>
      </c>
      <c r="F27" s="20">
        <v>161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3</v>
      </c>
      <c r="T27" s="20">
        <v>0</v>
      </c>
      <c r="U27" s="20">
        <v>1</v>
      </c>
      <c r="V27" s="20">
        <v>4</v>
      </c>
      <c r="W27" s="20">
        <v>15</v>
      </c>
      <c r="X27" s="20">
        <v>0</v>
      </c>
      <c r="Y27" s="20">
        <v>20</v>
      </c>
      <c r="Z27" s="20">
        <v>59</v>
      </c>
      <c r="AA27" s="20">
        <v>0</v>
      </c>
      <c r="AB27" s="20">
        <v>0</v>
      </c>
      <c r="AC27" s="20">
        <v>0</v>
      </c>
      <c r="AD27" s="20">
        <v>0</v>
      </c>
      <c r="AE27" s="20">
        <v>1</v>
      </c>
      <c r="AF27" s="20">
        <v>0</v>
      </c>
      <c r="AG27" s="20">
        <v>0</v>
      </c>
      <c r="AH27" s="20">
        <v>1</v>
      </c>
      <c r="AI27" s="20">
        <v>0</v>
      </c>
      <c r="AJ27" s="20">
        <v>0</v>
      </c>
      <c r="AK27" s="20">
        <v>0</v>
      </c>
      <c r="AL27" s="20">
        <v>0</v>
      </c>
      <c r="AM27" s="20">
        <v>2</v>
      </c>
      <c r="AN27" s="20">
        <v>0</v>
      </c>
      <c r="AO27" s="20">
        <v>0</v>
      </c>
      <c r="AP27" s="20">
        <v>4</v>
      </c>
      <c r="AQ27" s="20">
        <v>6</v>
      </c>
      <c r="AR27" s="20">
        <v>0</v>
      </c>
      <c r="AS27" s="20">
        <v>10</v>
      </c>
      <c r="AT27" s="20">
        <v>35</v>
      </c>
      <c r="AU27" s="20">
        <v>1</v>
      </c>
      <c r="AV27" s="20">
        <v>0</v>
      </c>
      <c r="AW27" s="20">
        <v>0</v>
      </c>
      <c r="AX27" s="20">
        <v>1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1</v>
      </c>
      <c r="BO27" s="20">
        <v>0</v>
      </c>
      <c r="BP27" s="20">
        <v>0</v>
      </c>
      <c r="BQ27" s="20">
        <v>0</v>
      </c>
      <c r="BR27" s="20">
        <v>0</v>
      </c>
      <c r="BS27" s="20">
        <v>1</v>
      </c>
      <c r="BT27" s="20">
        <v>0</v>
      </c>
      <c r="BU27" s="20">
        <v>2</v>
      </c>
      <c r="BV27" s="20">
        <v>4</v>
      </c>
      <c r="BW27" s="20">
        <v>2</v>
      </c>
      <c r="BX27" s="20">
        <v>0</v>
      </c>
      <c r="BY27" s="20">
        <v>2</v>
      </c>
      <c r="BZ27" s="20">
        <v>6</v>
      </c>
      <c r="CA27" s="20">
        <v>13</v>
      </c>
      <c r="CB27" s="20">
        <v>0</v>
      </c>
      <c r="CC27" s="20">
        <v>15</v>
      </c>
      <c r="CD27" s="20">
        <v>45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5694</v>
      </c>
      <c r="D28" s="9">
        <f t="shared" ref="D28:AT28" si="0">SUM(D11:D27)</f>
        <v>185</v>
      </c>
      <c r="E28" s="9">
        <f t="shared" si="0"/>
        <v>5610</v>
      </c>
      <c r="F28" s="9">
        <f t="shared" si="0"/>
        <v>18534</v>
      </c>
      <c r="G28" s="9">
        <f t="shared" si="0"/>
        <v>36</v>
      </c>
      <c r="H28" s="9">
        <f t="shared" si="0"/>
        <v>0</v>
      </c>
      <c r="I28" s="9">
        <f t="shared" si="0"/>
        <v>37</v>
      </c>
      <c r="J28" s="9">
        <f t="shared" si="0"/>
        <v>106</v>
      </c>
      <c r="K28" s="9">
        <f t="shared" si="0"/>
        <v>34</v>
      </c>
      <c r="L28" s="9">
        <f t="shared" si="0"/>
        <v>0</v>
      </c>
      <c r="M28" s="9">
        <f t="shared" si="0"/>
        <v>39</v>
      </c>
      <c r="N28" s="9">
        <f t="shared" si="0"/>
        <v>58</v>
      </c>
      <c r="O28" s="9">
        <f t="shared" si="0"/>
        <v>4</v>
      </c>
      <c r="P28" s="9">
        <f t="shared" si="0"/>
        <v>0</v>
      </c>
      <c r="Q28" s="9">
        <f t="shared" si="0"/>
        <v>3</v>
      </c>
      <c r="R28" s="9">
        <f t="shared" si="0"/>
        <v>6</v>
      </c>
      <c r="S28" s="9">
        <f t="shared" si="0"/>
        <v>232</v>
      </c>
      <c r="T28" s="9">
        <f t="shared" si="0"/>
        <v>95</v>
      </c>
      <c r="U28" s="9">
        <f t="shared" si="0"/>
        <v>303</v>
      </c>
      <c r="V28" s="9">
        <f t="shared" si="0"/>
        <v>269</v>
      </c>
      <c r="W28" s="9">
        <f t="shared" si="0"/>
        <v>1782</v>
      </c>
      <c r="X28" s="9">
        <f t="shared" si="0"/>
        <v>4</v>
      </c>
      <c r="Y28" s="9">
        <f t="shared" si="0"/>
        <v>1756</v>
      </c>
      <c r="Z28" s="9">
        <f t="shared" si="0"/>
        <v>6185</v>
      </c>
      <c r="AA28" s="9">
        <f t="shared" si="0"/>
        <v>13</v>
      </c>
      <c r="AB28" s="9">
        <f t="shared" si="0"/>
        <v>3</v>
      </c>
      <c r="AC28" s="9">
        <f t="shared" si="0"/>
        <v>13</v>
      </c>
      <c r="AD28" s="9">
        <f t="shared" si="0"/>
        <v>17</v>
      </c>
      <c r="AE28" s="9">
        <f t="shared" si="0"/>
        <v>65</v>
      </c>
      <c r="AF28" s="9">
        <f t="shared" si="0"/>
        <v>0</v>
      </c>
      <c r="AG28" s="9">
        <f t="shared" si="0"/>
        <v>64</v>
      </c>
      <c r="AH28" s="9">
        <f t="shared" si="0"/>
        <v>170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92</v>
      </c>
      <c r="AN28" s="9">
        <f t="shared" si="0"/>
        <v>17</v>
      </c>
      <c r="AO28" s="9">
        <f t="shared" si="0"/>
        <v>111</v>
      </c>
      <c r="AP28" s="9">
        <f t="shared" si="0"/>
        <v>174</v>
      </c>
      <c r="AQ28" s="9">
        <f t="shared" si="0"/>
        <v>1086</v>
      </c>
      <c r="AR28" s="9">
        <f t="shared" si="0"/>
        <v>11</v>
      </c>
      <c r="AS28" s="9">
        <f t="shared" si="0"/>
        <v>1017</v>
      </c>
      <c r="AT28" s="9">
        <f t="shared" si="0"/>
        <v>3227</v>
      </c>
      <c r="AU28" s="9">
        <f t="shared" ref="AU28" si="1">SUM(AU11:AU27)</f>
        <v>14</v>
      </c>
      <c r="AV28" s="9">
        <f t="shared" ref="AV28:CL28" si="2">SUM(AV11:AV27)</f>
        <v>0</v>
      </c>
      <c r="AW28" s="9">
        <f t="shared" si="2"/>
        <v>19</v>
      </c>
      <c r="AX28" s="9">
        <f t="shared" si="2"/>
        <v>65</v>
      </c>
      <c r="AY28" s="9">
        <f t="shared" si="2"/>
        <v>163</v>
      </c>
      <c r="AZ28" s="9">
        <f t="shared" si="2"/>
        <v>0</v>
      </c>
      <c r="BA28" s="9">
        <f t="shared" si="2"/>
        <v>117</v>
      </c>
      <c r="BB28" s="9">
        <f t="shared" si="2"/>
        <v>302</v>
      </c>
      <c r="BC28" s="9">
        <f t="shared" si="2"/>
        <v>2</v>
      </c>
      <c r="BD28" s="9">
        <f t="shared" si="2"/>
        <v>0</v>
      </c>
      <c r="BE28" s="9">
        <f t="shared" si="2"/>
        <v>1</v>
      </c>
      <c r="BF28" s="9">
        <f t="shared" si="2"/>
        <v>2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19</v>
      </c>
      <c r="BL28" s="9">
        <f t="shared" si="2"/>
        <v>0</v>
      </c>
      <c r="BM28" s="9">
        <f t="shared" si="2"/>
        <v>14</v>
      </c>
      <c r="BN28" s="9">
        <f t="shared" si="2"/>
        <v>58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1</v>
      </c>
      <c r="BS28" s="9">
        <f t="shared" si="2"/>
        <v>176</v>
      </c>
      <c r="BT28" s="9">
        <f t="shared" si="2"/>
        <v>0</v>
      </c>
      <c r="BU28" s="9">
        <f t="shared" si="2"/>
        <v>165</v>
      </c>
      <c r="BV28" s="9">
        <f t="shared" si="2"/>
        <v>682</v>
      </c>
      <c r="BW28" s="9">
        <f t="shared" si="2"/>
        <v>178</v>
      </c>
      <c r="BX28" s="9">
        <f t="shared" si="2"/>
        <v>50</v>
      </c>
      <c r="BY28" s="9">
        <f t="shared" si="2"/>
        <v>233</v>
      </c>
      <c r="BZ28" s="9">
        <f t="shared" si="2"/>
        <v>388</v>
      </c>
      <c r="CA28" s="9">
        <f t="shared" si="2"/>
        <v>1789</v>
      </c>
      <c r="CB28" s="9">
        <f t="shared" si="2"/>
        <v>5</v>
      </c>
      <c r="CC28" s="9">
        <f t="shared" si="2"/>
        <v>1715</v>
      </c>
      <c r="CD28" s="9">
        <f t="shared" si="2"/>
        <v>6812</v>
      </c>
      <c r="CE28" s="9">
        <f t="shared" si="2"/>
        <v>3</v>
      </c>
      <c r="CF28" s="9">
        <f t="shared" si="2"/>
        <v>0</v>
      </c>
      <c r="CG28" s="9">
        <f t="shared" si="2"/>
        <v>2</v>
      </c>
      <c r="CH28" s="9">
        <f t="shared" si="2"/>
        <v>1</v>
      </c>
      <c r="CI28" s="9">
        <f t="shared" si="2"/>
        <v>6</v>
      </c>
      <c r="CJ28" s="9">
        <f t="shared" si="2"/>
        <v>0</v>
      </c>
      <c r="CK28" s="9">
        <f t="shared" si="2"/>
        <v>1</v>
      </c>
      <c r="CL28" s="9">
        <f t="shared" si="2"/>
        <v>12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6" t="s">
        <v>99</v>
      </c>
      <c r="D9" s="59"/>
      <c r="E9" s="59"/>
      <c r="F9" s="66" t="s">
        <v>100</v>
      </c>
      <c r="G9" s="59"/>
      <c r="H9" s="59"/>
      <c r="I9" s="66" t="s">
        <v>101</v>
      </c>
      <c r="J9" s="59"/>
      <c r="K9" s="59"/>
      <c r="L9" s="66" t="s">
        <v>102</v>
      </c>
      <c r="M9" s="59"/>
      <c r="N9" s="59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325</v>
      </c>
      <c r="D11" s="18">
        <v>344</v>
      </c>
      <c r="E11" s="18">
        <v>509</v>
      </c>
      <c r="F11" s="18">
        <v>30</v>
      </c>
      <c r="G11" s="18">
        <v>38</v>
      </c>
      <c r="H11" s="18">
        <v>37</v>
      </c>
      <c r="I11" s="18">
        <v>254</v>
      </c>
      <c r="J11" s="18">
        <v>250</v>
      </c>
      <c r="K11" s="18">
        <v>412</v>
      </c>
      <c r="L11" s="18">
        <v>41</v>
      </c>
      <c r="M11" s="18">
        <v>56</v>
      </c>
      <c r="N11" s="18">
        <v>60</v>
      </c>
    </row>
    <row r="12" spans="2:14" ht="20.100000000000001" customHeight="1" thickBot="1" x14ac:dyDescent="0.25">
      <c r="B12" s="4" t="s">
        <v>23</v>
      </c>
      <c r="C12" s="19">
        <v>49</v>
      </c>
      <c r="D12" s="19">
        <v>52</v>
      </c>
      <c r="E12" s="19">
        <v>22</v>
      </c>
      <c r="F12" s="19">
        <v>11</v>
      </c>
      <c r="G12" s="19">
        <v>9</v>
      </c>
      <c r="H12" s="19">
        <v>4</v>
      </c>
      <c r="I12" s="19">
        <v>28</v>
      </c>
      <c r="J12" s="19">
        <v>33</v>
      </c>
      <c r="K12" s="19">
        <v>17</v>
      </c>
      <c r="L12" s="19">
        <v>10</v>
      </c>
      <c r="M12" s="19">
        <v>10</v>
      </c>
      <c r="N12" s="19">
        <v>1</v>
      </c>
    </row>
    <row r="13" spans="2:14" ht="20.100000000000001" customHeight="1" thickBot="1" x14ac:dyDescent="0.25">
      <c r="B13" s="4" t="s">
        <v>24</v>
      </c>
      <c r="C13" s="19">
        <v>33</v>
      </c>
      <c r="D13" s="19">
        <v>43</v>
      </c>
      <c r="E13" s="19">
        <v>30</v>
      </c>
      <c r="F13" s="19">
        <v>6</v>
      </c>
      <c r="G13" s="19">
        <v>7</v>
      </c>
      <c r="H13" s="19">
        <v>3</v>
      </c>
      <c r="I13" s="19">
        <v>20</v>
      </c>
      <c r="J13" s="19">
        <v>31</v>
      </c>
      <c r="K13" s="19">
        <v>22</v>
      </c>
      <c r="L13" s="19">
        <v>7</v>
      </c>
      <c r="M13" s="19">
        <v>5</v>
      </c>
      <c r="N13" s="19">
        <v>5</v>
      </c>
    </row>
    <row r="14" spans="2:14" ht="20.100000000000001" customHeight="1" thickBot="1" x14ac:dyDescent="0.25">
      <c r="B14" s="4" t="s">
        <v>25</v>
      </c>
      <c r="C14" s="19">
        <v>39</v>
      </c>
      <c r="D14" s="19">
        <v>24</v>
      </c>
      <c r="E14" s="19">
        <v>70</v>
      </c>
      <c r="F14" s="19">
        <v>10</v>
      </c>
      <c r="G14" s="19">
        <v>7</v>
      </c>
      <c r="H14" s="19">
        <v>18</v>
      </c>
      <c r="I14" s="19">
        <v>23</v>
      </c>
      <c r="J14" s="19">
        <v>16</v>
      </c>
      <c r="K14" s="19">
        <v>43</v>
      </c>
      <c r="L14" s="19">
        <v>6</v>
      </c>
      <c r="M14" s="19">
        <v>1</v>
      </c>
      <c r="N14" s="19">
        <v>9</v>
      </c>
    </row>
    <row r="15" spans="2:14" ht="20.100000000000001" customHeight="1" thickBot="1" x14ac:dyDescent="0.25">
      <c r="B15" s="4" t="s">
        <v>26</v>
      </c>
      <c r="C15" s="19">
        <v>110</v>
      </c>
      <c r="D15" s="19">
        <v>85</v>
      </c>
      <c r="E15" s="19">
        <v>128</v>
      </c>
      <c r="F15" s="19">
        <v>15</v>
      </c>
      <c r="G15" s="19">
        <v>9</v>
      </c>
      <c r="H15" s="19">
        <v>15</v>
      </c>
      <c r="I15" s="19">
        <v>82</v>
      </c>
      <c r="J15" s="19">
        <v>66</v>
      </c>
      <c r="K15" s="19">
        <v>105</v>
      </c>
      <c r="L15" s="19">
        <v>13</v>
      </c>
      <c r="M15" s="19">
        <v>10</v>
      </c>
      <c r="N15" s="19">
        <v>8</v>
      </c>
    </row>
    <row r="16" spans="2:14" ht="20.100000000000001" customHeight="1" thickBot="1" x14ac:dyDescent="0.25">
      <c r="B16" s="4" t="s">
        <v>27</v>
      </c>
      <c r="C16" s="19">
        <v>12</v>
      </c>
      <c r="D16" s="19">
        <v>11</v>
      </c>
      <c r="E16" s="19">
        <v>24</v>
      </c>
      <c r="F16" s="19">
        <v>3</v>
      </c>
      <c r="G16" s="19">
        <v>5</v>
      </c>
      <c r="H16" s="19">
        <v>0</v>
      </c>
      <c r="I16" s="19">
        <v>8</v>
      </c>
      <c r="J16" s="19">
        <v>5</v>
      </c>
      <c r="K16" s="19">
        <v>24</v>
      </c>
      <c r="L16" s="19">
        <v>1</v>
      </c>
      <c r="M16" s="19">
        <v>1</v>
      </c>
      <c r="N16" s="19">
        <v>0</v>
      </c>
    </row>
    <row r="17" spans="2:14" ht="20.100000000000001" customHeight="1" thickBot="1" x14ac:dyDescent="0.25">
      <c r="B17" s="4" t="s">
        <v>28</v>
      </c>
      <c r="C17" s="19">
        <v>40</v>
      </c>
      <c r="D17" s="19">
        <v>42</v>
      </c>
      <c r="E17" s="19">
        <v>67</v>
      </c>
      <c r="F17" s="19">
        <v>8</v>
      </c>
      <c r="G17" s="19">
        <v>11</v>
      </c>
      <c r="H17" s="19">
        <v>7</v>
      </c>
      <c r="I17" s="19">
        <v>28</v>
      </c>
      <c r="J17" s="19">
        <v>26</v>
      </c>
      <c r="K17" s="19">
        <v>59</v>
      </c>
      <c r="L17" s="19">
        <v>4</v>
      </c>
      <c r="M17" s="19">
        <v>5</v>
      </c>
      <c r="N17" s="19">
        <v>1</v>
      </c>
    </row>
    <row r="18" spans="2:14" ht="20.100000000000001" customHeight="1" thickBot="1" x14ac:dyDescent="0.25">
      <c r="B18" s="4" t="s">
        <v>29</v>
      </c>
      <c r="C18" s="19">
        <v>31</v>
      </c>
      <c r="D18" s="19">
        <v>39</v>
      </c>
      <c r="E18" s="19">
        <v>165</v>
      </c>
      <c r="F18" s="19">
        <v>8</v>
      </c>
      <c r="G18" s="19">
        <v>11</v>
      </c>
      <c r="H18" s="19">
        <v>19</v>
      </c>
      <c r="I18" s="19">
        <v>23</v>
      </c>
      <c r="J18" s="19">
        <v>28</v>
      </c>
      <c r="K18" s="19">
        <v>142</v>
      </c>
      <c r="L18" s="19">
        <v>0</v>
      </c>
      <c r="M18" s="19">
        <v>0</v>
      </c>
      <c r="N18" s="19">
        <v>4</v>
      </c>
    </row>
    <row r="19" spans="2:14" ht="20.100000000000001" customHeight="1" thickBot="1" x14ac:dyDescent="0.25">
      <c r="B19" s="4" t="s">
        <v>30</v>
      </c>
      <c r="C19" s="19">
        <v>290</v>
      </c>
      <c r="D19" s="19">
        <v>352</v>
      </c>
      <c r="E19" s="19">
        <v>750</v>
      </c>
      <c r="F19" s="19">
        <v>53</v>
      </c>
      <c r="G19" s="19">
        <v>102</v>
      </c>
      <c r="H19" s="19">
        <v>135</v>
      </c>
      <c r="I19" s="19">
        <v>201</v>
      </c>
      <c r="J19" s="19">
        <v>210</v>
      </c>
      <c r="K19" s="19">
        <v>564</v>
      </c>
      <c r="L19" s="19">
        <v>36</v>
      </c>
      <c r="M19" s="19">
        <v>40</v>
      </c>
      <c r="N19" s="19">
        <v>51</v>
      </c>
    </row>
    <row r="20" spans="2:14" ht="20.100000000000001" customHeight="1" thickBot="1" x14ac:dyDescent="0.25">
      <c r="B20" s="4" t="s">
        <v>31</v>
      </c>
      <c r="C20" s="19">
        <v>204</v>
      </c>
      <c r="D20" s="19">
        <v>232</v>
      </c>
      <c r="E20" s="19">
        <v>224</v>
      </c>
      <c r="F20" s="19">
        <v>33</v>
      </c>
      <c r="G20" s="19">
        <v>45</v>
      </c>
      <c r="H20" s="19">
        <v>44</v>
      </c>
      <c r="I20" s="19">
        <v>133</v>
      </c>
      <c r="J20" s="19">
        <v>147</v>
      </c>
      <c r="K20" s="19">
        <v>146</v>
      </c>
      <c r="L20" s="19">
        <v>38</v>
      </c>
      <c r="M20" s="19">
        <v>40</v>
      </c>
      <c r="N20" s="19">
        <v>34</v>
      </c>
    </row>
    <row r="21" spans="2:14" ht="20.100000000000001" customHeight="1" thickBot="1" x14ac:dyDescent="0.25">
      <c r="B21" s="4" t="s">
        <v>32</v>
      </c>
      <c r="C21" s="19">
        <v>19</v>
      </c>
      <c r="D21" s="19">
        <v>15</v>
      </c>
      <c r="E21" s="19">
        <v>60</v>
      </c>
      <c r="F21" s="19">
        <v>2</v>
      </c>
      <c r="G21" s="19">
        <v>2</v>
      </c>
      <c r="H21" s="19">
        <v>8</v>
      </c>
      <c r="I21" s="19">
        <v>17</v>
      </c>
      <c r="J21" s="19">
        <v>13</v>
      </c>
      <c r="K21" s="19">
        <v>52</v>
      </c>
      <c r="L21" s="19">
        <v>0</v>
      </c>
      <c r="M21" s="19">
        <v>0</v>
      </c>
      <c r="N21" s="19">
        <v>0</v>
      </c>
    </row>
    <row r="22" spans="2:14" ht="20.100000000000001" customHeight="1" thickBot="1" x14ac:dyDescent="0.25">
      <c r="B22" s="4" t="s">
        <v>33</v>
      </c>
      <c r="C22" s="19">
        <v>51</v>
      </c>
      <c r="D22" s="19">
        <v>51</v>
      </c>
      <c r="E22" s="19">
        <v>150</v>
      </c>
      <c r="F22" s="19">
        <v>8</v>
      </c>
      <c r="G22" s="19">
        <v>5</v>
      </c>
      <c r="H22" s="19">
        <v>31</v>
      </c>
      <c r="I22" s="19">
        <v>42</v>
      </c>
      <c r="J22" s="19">
        <v>44</v>
      </c>
      <c r="K22" s="19">
        <v>112</v>
      </c>
      <c r="L22" s="19">
        <v>1</v>
      </c>
      <c r="M22" s="19">
        <v>2</v>
      </c>
      <c r="N22" s="19">
        <v>7</v>
      </c>
    </row>
    <row r="23" spans="2:14" ht="20.100000000000001" customHeight="1" thickBot="1" x14ac:dyDescent="0.25">
      <c r="B23" s="4" t="s">
        <v>34</v>
      </c>
      <c r="C23" s="19">
        <v>276</v>
      </c>
      <c r="D23" s="19">
        <v>230</v>
      </c>
      <c r="E23" s="19">
        <v>303</v>
      </c>
      <c r="F23" s="19">
        <v>43</v>
      </c>
      <c r="G23" s="19">
        <v>32</v>
      </c>
      <c r="H23" s="19">
        <v>48</v>
      </c>
      <c r="I23" s="19">
        <v>152</v>
      </c>
      <c r="J23" s="19">
        <v>124</v>
      </c>
      <c r="K23" s="19">
        <v>215</v>
      </c>
      <c r="L23" s="19">
        <v>81</v>
      </c>
      <c r="M23" s="19">
        <v>74</v>
      </c>
      <c r="N23" s="19">
        <v>40</v>
      </c>
    </row>
    <row r="24" spans="2:14" ht="20.100000000000001" customHeight="1" thickBot="1" x14ac:dyDescent="0.25">
      <c r="B24" s="4" t="s">
        <v>35</v>
      </c>
      <c r="C24" s="19">
        <v>95</v>
      </c>
      <c r="D24" s="19">
        <v>94</v>
      </c>
      <c r="E24" s="19">
        <v>101</v>
      </c>
      <c r="F24" s="19">
        <v>4</v>
      </c>
      <c r="G24" s="19">
        <v>3</v>
      </c>
      <c r="H24" s="19">
        <v>4</v>
      </c>
      <c r="I24" s="19">
        <v>32</v>
      </c>
      <c r="J24" s="19">
        <v>35</v>
      </c>
      <c r="K24" s="19">
        <v>80</v>
      </c>
      <c r="L24" s="19">
        <v>59</v>
      </c>
      <c r="M24" s="19">
        <v>56</v>
      </c>
      <c r="N24" s="19">
        <v>17</v>
      </c>
    </row>
    <row r="25" spans="2:14" ht="20.100000000000001" customHeight="1" thickBot="1" x14ac:dyDescent="0.25">
      <c r="B25" s="4" t="s">
        <v>36</v>
      </c>
      <c r="C25" s="19">
        <v>14</v>
      </c>
      <c r="D25" s="19">
        <v>20</v>
      </c>
      <c r="E25" s="19">
        <v>45</v>
      </c>
      <c r="F25" s="19">
        <v>6</v>
      </c>
      <c r="G25" s="19">
        <v>5</v>
      </c>
      <c r="H25" s="19">
        <v>15</v>
      </c>
      <c r="I25" s="19">
        <v>6</v>
      </c>
      <c r="J25" s="19">
        <v>15</v>
      </c>
      <c r="K25" s="19">
        <v>28</v>
      </c>
      <c r="L25" s="19">
        <v>2</v>
      </c>
      <c r="M25" s="19">
        <v>0</v>
      </c>
      <c r="N25" s="19">
        <v>2</v>
      </c>
    </row>
    <row r="26" spans="2:14" ht="20.100000000000001" customHeight="1" thickBot="1" x14ac:dyDescent="0.25">
      <c r="B26" s="5" t="s">
        <v>37</v>
      </c>
      <c r="C26" s="19">
        <v>59</v>
      </c>
      <c r="D26" s="19">
        <v>53</v>
      </c>
      <c r="E26" s="19">
        <v>66</v>
      </c>
      <c r="F26" s="19">
        <v>4</v>
      </c>
      <c r="G26" s="19">
        <v>6</v>
      </c>
      <c r="H26" s="19">
        <v>3</v>
      </c>
      <c r="I26" s="19">
        <v>37</v>
      </c>
      <c r="J26" s="19">
        <v>31</v>
      </c>
      <c r="K26" s="19">
        <v>53</v>
      </c>
      <c r="L26" s="19">
        <v>18</v>
      </c>
      <c r="M26" s="19">
        <v>16</v>
      </c>
      <c r="N26" s="19">
        <v>10</v>
      </c>
    </row>
    <row r="27" spans="2:14" ht="20.100000000000001" customHeight="1" thickBot="1" x14ac:dyDescent="0.25">
      <c r="B27" s="6" t="s">
        <v>38</v>
      </c>
      <c r="C27" s="20">
        <v>15</v>
      </c>
      <c r="D27" s="20">
        <v>21</v>
      </c>
      <c r="E27" s="20">
        <v>15</v>
      </c>
      <c r="F27" s="20">
        <v>0</v>
      </c>
      <c r="G27" s="20">
        <v>1</v>
      </c>
      <c r="H27" s="20">
        <v>1</v>
      </c>
      <c r="I27" s="20">
        <v>15</v>
      </c>
      <c r="J27" s="20">
        <v>20</v>
      </c>
      <c r="K27" s="20">
        <v>14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1662</v>
      </c>
      <c r="D28" s="9">
        <f t="shared" ref="D28:N28" si="0">SUM(D11:D27)</f>
        <v>1708</v>
      </c>
      <c r="E28" s="9">
        <f t="shared" si="0"/>
        <v>2729</v>
      </c>
      <c r="F28" s="9">
        <f t="shared" si="0"/>
        <v>244</v>
      </c>
      <c r="G28" s="9">
        <f t="shared" si="0"/>
        <v>298</v>
      </c>
      <c r="H28" s="9">
        <f t="shared" si="0"/>
        <v>392</v>
      </c>
      <c r="I28" s="9">
        <f t="shared" si="0"/>
        <v>1101</v>
      </c>
      <c r="J28" s="9">
        <f t="shared" si="0"/>
        <v>1094</v>
      </c>
      <c r="K28" s="9">
        <f t="shared" si="0"/>
        <v>2088</v>
      </c>
      <c r="L28" s="9">
        <f t="shared" si="0"/>
        <v>317</v>
      </c>
      <c r="M28" s="9">
        <f t="shared" si="0"/>
        <v>316</v>
      </c>
      <c r="N28" s="9">
        <f t="shared" si="0"/>
        <v>249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68"/>
      <c r="C9" s="66" t="s">
        <v>104</v>
      </c>
      <c r="D9" s="59"/>
      <c r="E9" s="67"/>
      <c r="F9" s="66" t="s">
        <v>105</v>
      </c>
      <c r="G9" s="59"/>
      <c r="H9" s="59"/>
      <c r="I9" s="66" t="s">
        <v>106</v>
      </c>
      <c r="J9" s="59"/>
      <c r="K9" s="59"/>
      <c r="L9" s="66" t="s">
        <v>265</v>
      </c>
      <c r="M9" s="59"/>
      <c r="N9" s="59"/>
      <c r="O9" s="66" t="s">
        <v>107</v>
      </c>
      <c r="P9" s="59"/>
      <c r="Q9" s="59"/>
      <c r="R9" s="66" t="s">
        <v>108</v>
      </c>
      <c r="S9" s="59"/>
      <c r="T9" s="59"/>
      <c r="U9" s="66" t="s">
        <v>109</v>
      </c>
      <c r="V9" s="59"/>
      <c r="W9" s="59"/>
      <c r="X9" s="66" t="s">
        <v>110</v>
      </c>
      <c r="Y9" s="59"/>
      <c r="Z9" s="59"/>
      <c r="AA9" s="66" t="s">
        <v>111</v>
      </c>
      <c r="AB9" s="59"/>
      <c r="AC9" s="59"/>
      <c r="AD9" s="66" t="s">
        <v>112</v>
      </c>
      <c r="AE9" s="59"/>
      <c r="AF9" s="59"/>
      <c r="AG9" s="66" t="s">
        <v>113</v>
      </c>
      <c r="AH9" s="59"/>
      <c r="AI9" s="59"/>
    </row>
    <row r="10" spans="2:35" ht="42.75" customHeight="1" thickBot="1" x14ac:dyDescent="0.25">
      <c r="B10" s="68"/>
      <c r="C10" s="8" t="s">
        <v>114</v>
      </c>
      <c r="D10" s="8" t="s">
        <v>50</v>
      </c>
      <c r="E10" s="8" t="s">
        <v>51</v>
      </c>
      <c r="F10" s="8" t="s">
        <v>115</v>
      </c>
      <c r="G10" s="8" t="s">
        <v>50</v>
      </c>
      <c r="H10" s="8" t="s">
        <v>51</v>
      </c>
      <c r="I10" s="8" t="s">
        <v>115</v>
      </c>
      <c r="J10" s="8" t="s">
        <v>50</v>
      </c>
      <c r="K10" s="8" t="s">
        <v>51</v>
      </c>
      <c r="L10" s="8" t="s">
        <v>115</v>
      </c>
      <c r="M10" s="8" t="s">
        <v>50</v>
      </c>
      <c r="N10" s="8" t="s">
        <v>51</v>
      </c>
      <c r="O10" s="8" t="s">
        <v>115</v>
      </c>
      <c r="P10" s="8" t="s">
        <v>50</v>
      </c>
      <c r="Q10" s="8" t="s">
        <v>51</v>
      </c>
      <c r="R10" s="8" t="s">
        <v>115</v>
      </c>
      <c r="S10" s="8" t="s">
        <v>50</v>
      </c>
      <c r="T10" s="8" t="s">
        <v>51</v>
      </c>
      <c r="U10" s="8" t="s">
        <v>115</v>
      </c>
      <c r="V10" s="8" t="s">
        <v>50</v>
      </c>
      <c r="W10" s="8" t="s">
        <v>51</v>
      </c>
      <c r="X10" s="8" t="s">
        <v>115</v>
      </c>
      <c r="Y10" s="8" t="s">
        <v>50</v>
      </c>
      <c r="Z10" s="8" t="s">
        <v>51</v>
      </c>
      <c r="AA10" s="8" t="s">
        <v>115</v>
      </c>
      <c r="AB10" s="8" t="s">
        <v>50</v>
      </c>
      <c r="AC10" s="8" t="s">
        <v>51</v>
      </c>
      <c r="AD10" s="8" t="s">
        <v>115</v>
      </c>
      <c r="AE10" s="8" t="s">
        <v>50</v>
      </c>
      <c r="AF10" s="8" t="s">
        <v>51</v>
      </c>
      <c r="AG10" s="8" t="s">
        <v>115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378</v>
      </c>
      <c r="D11" s="18">
        <v>356</v>
      </c>
      <c r="E11" s="18">
        <v>119</v>
      </c>
      <c r="F11" s="18">
        <v>351</v>
      </c>
      <c r="G11" s="18">
        <v>338</v>
      </c>
      <c r="H11" s="18">
        <v>110</v>
      </c>
      <c r="I11" s="18">
        <v>27</v>
      </c>
      <c r="J11" s="18">
        <v>18</v>
      </c>
      <c r="K11" s="18">
        <v>9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90</v>
      </c>
      <c r="V11" s="18">
        <v>77</v>
      </c>
      <c r="W11" s="18">
        <v>20</v>
      </c>
      <c r="X11" s="18">
        <v>89</v>
      </c>
      <c r="Y11" s="18">
        <v>76</v>
      </c>
      <c r="Z11" s="18">
        <v>20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1</v>
      </c>
      <c r="AH11" s="18">
        <v>1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87</v>
      </c>
      <c r="D12" s="19">
        <v>91</v>
      </c>
      <c r="E12" s="19">
        <v>21</v>
      </c>
      <c r="F12" s="19">
        <v>87</v>
      </c>
      <c r="G12" s="19">
        <v>90</v>
      </c>
      <c r="H12" s="19">
        <v>21</v>
      </c>
      <c r="I12" s="19">
        <v>0</v>
      </c>
      <c r="J12" s="19">
        <v>1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14</v>
      </c>
      <c r="V12" s="19">
        <v>15</v>
      </c>
      <c r="W12" s="19">
        <v>0</v>
      </c>
      <c r="X12" s="19">
        <v>14</v>
      </c>
      <c r="Y12" s="19">
        <v>15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85</v>
      </c>
      <c r="D13" s="19">
        <v>89</v>
      </c>
      <c r="E13" s="19">
        <v>15</v>
      </c>
      <c r="F13" s="19">
        <v>85</v>
      </c>
      <c r="G13" s="19">
        <v>89</v>
      </c>
      <c r="H13" s="19">
        <v>15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12</v>
      </c>
      <c r="V13" s="19">
        <v>12</v>
      </c>
      <c r="W13" s="19">
        <v>1</v>
      </c>
      <c r="X13" s="19">
        <v>12</v>
      </c>
      <c r="Y13" s="19">
        <v>12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138</v>
      </c>
      <c r="D14" s="19">
        <v>140</v>
      </c>
      <c r="E14" s="19">
        <v>41</v>
      </c>
      <c r="F14" s="19">
        <v>138</v>
      </c>
      <c r="G14" s="19">
        <v>140</v>
      </c>
      <c r="H14" s="19">
        <v>41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32</v>
      </c>
      <c r="V14" s="19">
        <v>35</v>
      </c>
      <c r="W14" s="19">
        <v>3</v>
      </c>
      <c r="X14" s="19">
        <v>32</v>
      </c>
      <c r="Y14" s="19">
        <v>35</v>
      </c>
      <c r="Z14" s="19">
        <v>3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164</v>
      </c>
      <c r="D15" s="19">
        <v>180</v>
      </c>
      <c r="E15" s="19">
        <v>44</v>
      </c>
      <c r="F15" s="19">
        <v>164</v>
      </c>
      <c r="G15" s="19">
        <v>180</v>
      </c>
      <c r="H15" s="19">
        <v>44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23</v>
      </c>
      <c r="V15" s="19">
        <v>27</v>
      </c>
      <c r="W15" s="19">
        <v>16</v>
      </c>
      <c r="X15" s="19">
        <v>23</v>
      </c>
      <c r="Y15" s="19">
        <v>27</v>
      </c>
      <c r="Z15" s="19">
        <v>16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62</v>
      </c>
      <c r="D16" s="19">
        <v>93</v>
      </c>
      <c r="E16" s="19">
        <v>9</v>
      </c>
      <c r="F16" s="19">
        <v>62</v>
      </c>
      <c r="G16" s="19">
        <v>93</v>
      </c>
      <c r="H16" s="19">
        <v>9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4</v>
      </c>
      <c r="V16" s="19">
        <v>4</v>
      </c>
      <c r="W16" s="19">
        <v>0</v>
      </c>
      <c r="X16" s="19">
        <v>4</v>
      </c>
      <c r="Y16" s="19">
        <v>4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159</v>
      </c>
      <c r="D17" s="19">
        <v>145</v>
      </c>
      <c r="E17" s="19">
        <v>93</v>
      </c>
      <c r="F17" s="19">
        <v>159</v>
      </c>
      <c r="G17" s="19">
        <v>145</v>
      </c>
      <c r="H17" s="19">
        <v>93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18</v>
      </c>
      <c r="V17" s="19">
        <v>20</v>
      </c>
      <c r="W17" s="19">
        <v>13</v>
      </c>
      <c r="X17" s="19">
        <v>18</v>
      </c>
      <c r="Y17" s="19">
        <v>20</v>
      </c>
      <c r="Z17" s="19">
        <v>13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101</v>
      </c>
      <c r="D18" s="19">
        <v>95</v>
      </c>
      <c r="E18" s="19">
        <v>108</v>
      </c>
      <c r="F18" s="19">
        <v>101</v>
      </c>
      <c r="G18" s="19">
        <v>95</v>
      </c>
      <c r="H18" s="19">
        <v>108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13</v>
      </c>
      <c r="V18" s="19">
        <v>19</v>
      </c>
      <c r="W18" s="19">
        <v>36</v>
      </c>
      <c r="X18" s="19">
        <v>13</v>
      </c>
      <c r="Y18" s="19">
        <v>19</v>
      </c>
      <c r="Z18" s="19">
        <v>36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585</v>
      </c>
      <c r="D19" s="19">
        <v>576</v>
      </c>
      <c r="E19" s="19">
        <v>261</v>
      </c>
      <c r="F19" s="19">
        <v>585</v>
      </c>
      <c r="G19" s="19">
        <v>576</v>
      </c>
      <c r="H19" s="19">
        <v>260</v>
      </c>
      <c r="I19" s="19">
        <v>0</v>
      </c>
      <c r="J19" s="19">
        <v>0</v>
      </c>
      <c r="K19" s="19">
        <v>1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106</v>
      </c>
      <c r="V19" s="19">
        <v>98</v>
      </c>
      <c r="W19" s="19">
        <v>50</v>
      </c>
      <c r="X19" s="19">
        <v>105</v>
      </c>
      <c r="Y19" s="19">
        <v>97</v>
      </c>
      <c r="Z19" s="19">
        <v>50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1</v>
      </c>
      <c r="AH19" s="19">
        <v>1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284</v>
      </c>
      <c r="D20" s="19">
        <v>287</v>
      </c>
      <c r="E20" s="19">
        <v>78</v>
      </c>
      <c r="F20" s="19">
        <v>274</v>
      </c>
      <c r="G20" s="19">
        <v>276</v>
      </c>
      <c r="H20" s="19">
        <v>77</v>
      </c>
      <c r="I20" s="19">
        <v>10</v>
      </c>
      <c r="J20" s="19">
        <v>11</v>
      </c>
      <c r="K20" s="19">
        <v>1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66</v>
      </c>
      <c r="V20" s="19">
        <v>66</v>
      </c>
      <c r="W20" s="19">
        <v>7</v>
      </c>
      <c r="X20" s="19">
        <v>66</v>
      </c>
      <c r="Y20" s="19">
        <v>64</v>
      </c>
      <c r="Z20" s="19">
        <v>7</v>
      </c>
      <c r="AA20" s="19">
        <v>0</v>
      </c>
      <c r="AB20" s="19">
        <v>2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36</v>
      </c>
      <c r="D21" s="19">
        <v>51</v>
      </c>
      <c r="E21" s="19">
        <v>10</v>
      </c>
      <c r="F21" s="19">
        <v>29</v>
      </c>
      <c r="G21" s="19">
        <v>47</v>
      </c>
      <c r="H21" s="19">
        <v>7</v>
      </c>
      <c r="I21" s="19">
        <v>7</v>
      </c>
      <c r="J21" s="19">
        <v>4</v>
      </c>
      <c r="K21" s="19">
        <v>3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85</v>
      </c>
      <c r="D22" s="19">
        <v>94</v>
      </c>
      <c r="E22" s="19">
        <v>23</v>
      </c>
      <c r="F22" s="19">
        <v>75</v>
      </c>
      <c r="G22" s="19">
        <v>84</v>
      </c>
      <c r="H22" s="19">
        <v>23</v>
      </c>
      <c r="I22" s="19">
        <v>10</v>
      </c>
      <c r="J22" s="19">
        <v>10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14</v>
      </c>
      <c r="V22" s="19">
        <v>13</v>
      </c>
      <c r="W22" s="19">
        <v>5</v>
      </c>
      <c r="X22" s="19">
        <v>14</v>
      </c>
      <c r="Y22" s="19">
        <v>13</v>
      </c>
      <c r="Z22" s="19">
        <v>5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399</v>
      </c>
      <c r="D23" s="19">
        <v>404</v>
      </c>
      <c r="E23" s="19">
        <v>133</v>
      </c>
      <c r="F23" s="19">
        <v>399</v>
      </c>
      <c r="G23" s="19">
        <v>404</v>
      </c>
      <c r="H23" s="19">
        <v>131</v>
      </c>
      <c r="I23" s="19">
        <v>0</v>
      </c>
      <c r="J23" s="19">
        <v>0</v>
      </c>
      <c r="K23" s="19">
        <v>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81</v>
      </c>
      <c r="V23" s="19">
        <v>86</v>
      </c>
      <c r="W23" s="19">
        <v>38</v>
      </c>
      <c r="X23" s="19">
        <v>81</v>
      </c>
      <c r="Y23" s="19">
        <v>86</v>
      </c>
      <c r="Z23" s="19">
        <v>38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61</v>
      </c>
      <c r="D24" s="19">
        <v>77</v>
      </c>
      <c r="E24" s="19">
        <v>87</v>
      </c>
      <c r="F24" s="19">
        <v>61</v>
      </c>
      <c r="G24" s="19">
        <v>77</v>
      </c>
      <c r="H24" s="19">
        <v>87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2</v>
      </c>
      <c r="V24" s="19">
        <v>3</v>
      </c>
      <c r="W24" s="19">
        <v>0</v>
      </c>
      <c r="X24" s="19">
        <v>2</v>
      </c>
      <c r="Y24" s="19">
        <v>3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36</v>
      </c>
      <c r="C25" s="19">
        <v>96</v>
      </c>
      <c r="D25" s="19">
        <v>91</v>
      </c>
      <c r="E25" s="19">
        <v>16</v>
      </c>
      <c r="F25" s="19">
        <v>96</v>
      </c>
      <c r="G25" s="19">
        <v>91</v>
      </c>
      <c r="H25" s="19">
        <v>16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8</v>
      </c>
      <c r="V25" s="19">
        <v>10</v>
      </c>
      <c r="W25" s="19">
        <v>1</v>
      </c>
      <c r="X25" s="19">
        <v>8</v>
      </c>
      <c r="Y25" s="19">
        <v>10</v>
      </c>
      <c r="Z25" s="19">
        <v>1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110</v>
      </c>
      <c r="D26" s="19">
        <v>106</v>
      </c>
      <c r="E26" s="19">
        <v>15</v>
      </c>
      <c r="F26" s="19">
        <v>109</v>
      </c>
      <c r="G26" s="19">
        <v>106</v>
      </c>
      <c r="H26" s="19">
        <v>14</v>
      </c>
      <c r="I26" s="19">
        <v>1</v>
      </c>
      <c r="J26" s="19">
        <v>0</v>
      </c>
      <c r="K26" s="19">
        <v>1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18</v>
      </c>
      <c r="V26" s="19">
        <v>21</v>
      </c>
      <c r="W26" s="19">
        <v>0</v>
      </c>
      <c r="X26" s="19">
        <v>18</v>
      </c>
      <c r="Y26" s="19">
        <v>21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29</v>
      </c>
      <c r="D27" s="20">
        <v>37</v>
      </c>
      <c r="E27" s="20">
        <v>20</v>
      </c>
      <c r="F27" s="20">
        <v>29</v>
      </c>
      <c r="G27" s="20">
        <v>37</v>
      </c>
      <c r="H27" s="20">
        <v>20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4</v>
      </c>
      <c r="V27" s="20">
        <v>3</v>
      </c>
      <c r="W27" s="20">
        <v>1</v>
      </c>
      <c r="X27" s="20">
        <v>4</v>
      </c>
      <c r="Y27" s="20">
        <v>3</v>
      </c>
      <c r="Z27" s="20">
        <v>1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2859</v>
      </c>
      <c r="D28" s="9">
        <f t="shared" ref="D28:AI28" si="0">SUM(D11:D27)</f>
        <v>2912</v>
      </c>
      <c r="E28" s="9">
        <f t="shared" si="0"/>
        <v>1093</v>
      </c>
      <c r="F28" s="9">
        <f t="shared" si="0"/>
        <v>2804</v>
      </c>
      <c r="G28" s="9">
        <f t="shared" si="0"/>
        <v>2868</v>
      </c>
      <c r="H28" s="9">
        <f t="shared" si="0"/>
        <v>1076</v>
      </c>
      <c r="I28" s="9">
        <f t="shared" si="0"/>
        <v>55</v>
      </c>
      <c r="J28" s="9">
        <f t="shared" si="0"/>
        <v>44</v>
      </c>
      <c r="K28" s="9">
        <f t="shared" si="0"/>
        <v>17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0</v>
      </c>
      <c r="R28" s="9">
        <f t="shared" si="0"/>
        <v>0</v>
      </c>
      <c r="S28" s="9">
        <f t="shared" si="0"/>
        <v>0</v>
      </c>
      <c r="T28" s="9">
        <f t="shared" si="0"/>
        <v>0</v>
      </c>
      <c r="U28" s="9">
        <f t="shared" si="0"/>
        <v>505</v>
      </c>
      <c r="V28" s="9">
        <f t="shared" si="0"/>
        <v>509</v>
      </c>
      <c r="W28" s="9">
        <f t="shared" si="0"/>
        <v>191</v>
      </c>
      <c r="X28" s="9">
        <f t="shared" si="0"/>
        <v>503</v>
      </c>
      <c r="Y28" s="9">
        <f t="shared" si="0"/>
        <v>505</v>
      </c>
      <c r="Z28" s="9">
        <f t="shared" si="0"/>
        <v>191</v>
      </c>
      <c r="AA28" s="9">
        <f t="shared" si="0"/>
        <v>0</v>
      </c>
      <c r="AB28" s="9">
        <f t="shared" si="0"/>
        <v>2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0</v>
      </c>
      <c r="AG28" s="9">
        <f t="shared" si="0"/>
        <v>2</v>
      </c>
      <c r="AH28" s="9">
        <f t="shared" si="0"/>
        <v>2</v>
      </c>
      <c r="AI28" s="9">
        <f t="shared" si="0"/>
        <v>0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6" t="s">
        <v>237</v>
      </c>
      <c r="D9" s="59"/>
      <c r="E9" s="59"/>
      <c r="F9" s="67"/>
      <c r="G9" s="66" t="s">
        <v>233</v>
      </c>
      <c r="H9" s="59"/>
      <c r="I9" s="59"/>
      <c r="J9" s="73"/>
      <c r="K9" s="66" t="s">
        <v>234</v>
      </c>
      <c r="L9" s="59"/>
      <c r="M9" s="59"/>
      <c r="N9" s="73"/>
      <c r="O9" s="66" t="s">
        <v>235</v>
      </c>
      <c r="P9" s="59"/>
      <c r="Q9" s="59"/>
      <c r="R9" s="73"/>
      <c r="S9" s="66" t="s">
        <v>236</v>
      </c>
      <c r="T9" s="59"/>
      <c r="U9" s="59"/>
      <c r="V9" s="59"/>
      <c r="W9" s="59"/>
    </row>
    <row r="10" spans="2:23" ht="28.5" customHeight="1" thickBot="1" x14ac:dyDescent="0.25">
      <c r="B10" s="10"/>
      <c r="C10" s="70" t="s">
        <v>116</v>
      </c>
      <c r="D10" s="72" t="s">
        <v>117</v>
      </c>
      <c r="E10" s="72"/>
      <c r="F10" s="69" t="s">
        <v>118</v>
      </c>
      <c r="G10" s="70" t="s">
        <v>116</v>
      </c>
      <c r="H10" s="72" t="s">
        <v>117</v>
      </c>
      <c r="I10" s="72"/>
      <c r="J10" s="69" t="s">
        <v>118</v>
      </c>
      <c r="K10" s="70" t="s">
        <v>116</v>
      </c>
      <c r="L10" s="72" t="s">
        <v>117</v>
      </c>
      <c r="M10" s="72"/>
      <c r="N10" s="69" t="s">
        <v>118</v>
      </c>
      <c r="O10" s="70" t="s">
        <v>116</v>
      </c>
      <c r="P10" s="72" t="s">
        <v>117</v>
      </c>
      <c r="Q10" s="72"/>
      <c r="R10" s="69" t="s">
        <v>118</v>
      </c>
      <c r="S10" s="70" t="s">
        <v>119</v>
      </c>
      <c r="T10" s="72" t="s">
        <v>120</v>
      </c>
      <c r="U10" s="72"/>
      <c r="V10" s="69" t="s">
        <v>121</v>
      </c>
      <c r="W10" s="70" t="s">
        <v>122</v>
      </c>
    </row>
    <row r="11" spans="2:23" ht="28.5" customHeight="1" thickBot="1" x14ac:dyDescent="0.25">
      <c r="B11" s="11"/>
      <c r="C11" s="71"/>
      <c r="D11" s="22" t="s">
        <v>123</v>
      </c>
      <c r="E11" s="22" t="s">
        <v>124</v>
      </c>
      <c r="F11" s="64"/>
      <c r="G11" s="71"/>
      <c r="H11" s="22" t="s">
        <v>123</v>
      </c>
      <c r="I11" s="22" t="s">
        <v>124</v>
      </c>
      <c r="J11" s="64"/>
      <c r="K11" s="71"/>
      <c r="L11" s="22" t="s">
        <v>123</v>
      </c>
      <c r="M11" s="22" t="s">
        <v>124</v>
      </c>
      <c r="N11" s="64"/>
      <c r="O11" s="71"/>
      <c r="P11" s="22" t="s">
        <v>123</v>
      </c>
      <c r="Q11" s="22" t="s">
        <v>124</v>
      </c>
      <c r="R11" s="64"/>
      <c r="S11" s="71"/>
      <c r="T11" s="22" t="s">
        <v>125</v>
      </c>
      <c r="U11" s="22" t="s">
        <v>126</v>
      </c>
      <c r="V11" s="64"/>
      <c r="W11" s="71"/>
    </row>
    <row r="12" spans="2:23" ht="20.100000000000001" customHeight="1" thickBot="1" x14ac:dyDescent="0.25">
      <c r="B12" s="3" t="s">
        <v>22</v>
      </c>
      <c r="C12" s="18">
        <v>560</v>
      </c>
      <c r="D12" s="18">
        <v>28</v>
      </c>
      <c r="E12" s="18">
        <v>31</v>
      </c>
      <c r="F12" s="18">
        <v>619</v>
      </c>
      <c r="G12" s="18">
        <v>253</v>
      </c>
      <c r="H12" s="18">
        <v>11</v>
      </c>
      <c r="I12" s="18">
        <v>6</v>
      </c>
      <c r="J12" s="18">
        <v>270</v>
      </c>
      <c r="K12" s="18">
        <v>307</v>
      </c>
      <c r="L12" s="18">
        <v>17</v>
      </c>
      <c r="M12" s="18">
        <v>25</v>
      </c>
      <c r="N12" s="18">
        <v>349</v>
      </c>
      <c r="O12" s="18">
        <v>0</v>
      </c>
      <c r="P12" s="18">
        <v>0</v>
      </c>
      <c r="Q12" s="18">
        <v>0</v>
      </c>
      <c r="R12" s="18">
        <v>0</v>
      </c>
      <c r="S12" s="18">
        <v>826</v>
      </c>
      <c r="T12" s="18">
        <v>135</v>
      </c>
      <c r="U12" s="18">
        <v>128</v>
      </c>
      <c r="V12" s="18">
        <v>63</v>
      </c>
      <c r="W12" s="18">
        <v>1152</v>
      </c>
    </row>
    <row r="13" spans="2:23" ht="20.100000000000001" customHeight="1" thickBot="1" x14ac:dyDescent="0.25">
      <c r="B13" s="4" t="s">
        <v>23</v>
      </c>
      <c r="C13" s="19">
        <v>60</v>
      </c>
      <c r="D13" s="19">
        <v>2</v>
      </c>
      <c r="E13" s="19">
        <v>0</v>
      </c>
      <c r="F13" s="19">
        <v>62</v>
      </c>
      <c r="G13" s="19">
        <v>43</v>
      </c>
      <c r="H13" s="19">
        <v>0</v>
      </c>
      <c r="I13" s="19">
        <v>0</v>
      </c>
      <c r="J13" s="19">
        <v>43</v>
      </c>
      <c r="K13" s="19">
        <v>17</v>
      </c>
      <c r="L13" s="19">
        <v>2</v>
      </c>
      <c r="M13" s="19">
        <v>0</v>
      </c>
      <c r="N13" s="19">
        <v>19</v>
      </c>
      <c r="O13" s="19">
        <v>0</v>
      </c>
      <c r="P13" s="19">
        <v>0</v>
      </c>
      <c r="Q13" s="19">
        <v>0</v>
      </c>
      <c r="R13" s="19">
        <v>0</v>
      </c>
      <c r="S13" s="19">
        <v>100</v>
      </c>
      <c r="T13" s="19">
        <v>20</v>
      </c>
      <c r="U13" s="19">
        <v>11</v>
      </c>
      <c r="V13" s="19">
        <v>4</v>
      </c>
      <c r="W13" s="19">
        <v>135</v>
      </c>
    </row>
    <row r="14" spans="2:23" ht="20.100000000000001" customHeight="1" thickBot="1" x14ac:dyDescent="0.25">
      <c r="B14" s="4" t="s">
        <v>24</v>
      </c>
      <c r="C14" s="19">
        <v>47</v>
      </c>
      <c r="D14" s="19">
        <v>0</v>
      </c>
      <c r="E14" s="19">
        <v>2</v>
      </c>
      <c r="F14" s="19">
        <v>49</v>
      </c>
      <c r="G14" s="19">
        <v>24</v>
      </c>
      <c r="H14" s="19">
        <v>0</v>
      </c>
      <c r="I14" s="19">
        <v>0</v>
      </c>
      <c r="J14" s="19">
        <v>24</v>
      </c>
      <c r="K14" s="19">
        <v>23</v>
      </c>
      <c r="L14" s="19">
        <v>0</v>
      </c>
      <c r="M14" s="19">
        <v>2</v>
      </c>
      <c r="N14" s="19">
        <v>25</v>
      </c>
      <c r="O14" s="19">
        <v>0</v>
      </c>
      <c r="P14" s="19">
        <v>0</v>
      </c>
      <c r="Q14" s="19">
        <v>0</v>
      </c>
      <c r="R14" s="19">
        <v>0</v>
      </c>
      <c r="S14" s="19">
        <v>89</v>
      </c>
      <c r="T14" s="19">
        <v>10</v>
      </c>
      <c r="U14" s="19">
        <v>0</v>
      </c>
      <c r="V14" s="19">
        <v>17</v>
      </c>
      <c r="W14" s="19">
        <v>116</v>
      </c>
    </row>
    <row r="15" spans="2:23" ht="20.100000000000001" customHeight="1" thickBot="1" x14ac:dyDescent="0.25">
      <c r="B15" s="4" t="s">
        <v>25</v>
      </c>
      <c r="C15" s="19">
        <v>55</v>
      </c>
      <c r="D15" s="19">
        <v>2</v>
      </c>
      <c r="E15" s="19">
        <v>2</v>
      </c>
      <c r="F15" s="19">
        <v>59</v>
      </c>
      <c r="G15" s="19">
        <v>31</v>
      </c>
      <c r="H15" s="19">
        <v>0</v>
      </c>
      <c r="I15" s="19">
        <v>0</v>
      </c>
      <c r="J15" s="19">
        <v>31</v>
      </c>
      <c r="K15" s="19">
        <v>24</v>
      </c>
      <c r="L15" s="19">
        <v>2</v>
      </c>
      <c r="M15" s="19">
        <v>2</v>
      </c>
      <c r="N15" s="19">
        <v>28</v>
      </c>
      <c r="O15" s="19">
        <v>0</v>
      </c>
      <c r="P15" s="19">
        <v>0</v>
      </c>
      <c r="Q15" s="19">
        <v>0</v>
      </c>
      <c r="R15" s="19">
        <v>0</v>
      </c>
      <c r="S15" s="19">
        <v>132</v>
      </c>
      <c r="T15" s="19">
        <v>35</v>
      </c>
      <c r="U15" s="19">
        <v>8</v>
      </c>
      <c r="V15" s="19">
        <v>4</v>
      </c>
      <c r="W15" s="19">
        <v>179</v>
      </c>
    </row>
    <row r="16" spans="2:23" ht="20.100000000000001" customHeight="1" thickBot="1" x14ac:dyDescent="0.25">
      <c r="B16" s="4" t="s">
        <v>26</v>
      </c>
      <c r="C16" s="19">
        <v>214</v>
      </c>
      <c r="D16" s="19">
        <v>11</v>
      </c>
      <c r="E16" s="19">
        <v>6</v>
      </c>
      <c r="F16" s="19">
        <v>231</v>
      </c>
      <c r="G16" s="19">
        <v>152</v>
      </c>
      <c r="H16" s="19">
        <v>2</v>
      </c>
      <c r="I16" s="19">
        <v>1</v>
      </c>
      <c r="J16" s="19">
        <v>155</v>
      </c>
      <c r="K16" s="19">
        <v>62</v>
      </c>
      <c r="L16" s="19">
        <v>9</v>
      </c>
      <c r="M16" s="19">
        <v>5</v>
      </c>
      <c r="N16" s="19">
        <v>76</v>
      </c>
      <c r="O16" s="19">
        <v>0</v>
      </c>
      <c r="P16" s="19">
        <v>0</v>
      </c>
      <c r="Q16" s="19">
        <v>0</v>
      </c>
      <c r="R16" s="19">
        <v>0</v>
      </c>
      <c r="S16" s="19">
        <v>223</v>
      </c>
      <c r="T16" s="19">
        <v>35</v>
      </c>
      <c r="U16" s="19">
        <v>27</v>
      </c>
      <c r="V16" s="19">
        <v>9</v>
      </c>
      <c r="W16" s="19">
        <v>294</v>
      </c>
    </row>
    <row r="17" spans="2:23" ht="20.100000000000001" customHeight="1" thickBot="1" x14ac:dyDescent="0.25">
      <c r="B17" s="4" t="s">
        <v>27</v>
      </c>
      <c r="C17" s="19">
        <v>25</v>
      </c>
      <c r="D17" s="19">
        <v>0</v>
      </c>
      <c r="E17" s="19">
        <v>1</v>
      </c>
      <c r="F17" s="19">
        <v>26</v>
      </c>
      <c r="G17" s="19">
        <v>9</v>
      </c>
      <c r="H17" s="19">
        <v>0</v>
      </c>
      <c r="I17" s="19">
        <v>0</v>
      </c>
      <c r="J17" s="19">
        <v>9</v>
      </c>
      <c r="K17" s="19">
        <v>16</v>
      </c>
      <c r="L17" s="19">
        <v>0</v>
      </c>
      <c r="M17" s="19">
        <v>1</v>
      </c>
      <c r="N17" s="19">
        <v>17</v>
      </c>
      <c r="O17" s="19">
        <v>0</v>
      </c>
      <c r="P17" s="19">
        <v>0</v>
      </c>
      <c r="Q17" s="19">
        <v>0</v>
      </c>
      <c r="R17" s="19">
        <v>0</v>
      </c>
      <c r="S17" s="19">
        <v>28</v>
      </c>
      <c r="T17" s="19">
        <v>0</v>
      </c>
      <c r="U17" s="19">
        <v>4</v>
      </c>
      <c r="V17" s="19">
        <v>0</v>
      </c>
      <c r="W17" s="19">
        <v>32</v>
      </c>
    </row>
    <row r="18" spans="2:23" ht="20.100000000000001" customHeight="1" thickBot="1" x14ac:dyDescent="0.25">
      <c r="B18" s="4" t="s">
        <v>28</v>
      </c>
      <c r="C18" s="19">
        <v>58</v>
      </c>
      <c r="D18" s="19">
        <v>0</v>
      </c>
      <c r="E18" s="19">
        <v>5</v>
      </c>
      <c r="F18" s="19">
        <v>63</v>
      </c>
      <c r="G18" s="19">
        <v>26</v>
      </c>
      <c r="H18" s="19">
        <v>0</v>
      </c>
      <c r="I18" s="19">
        <v>0</v>
      </c>
      <c r="J18" s="19">
        <v>26</v>
      </c>
      <c r="K18" s="19">
        <v>32</v>
      </c>
      <c r="L18" s="19">
        <v>0</v>
      </c>
      <c r="M18" s="19">
        <v>5</v>
      </c>
      <c r="N18" s="19">
        <v>37</v>
      </c>
      <c r="O18" s="19">
        <v>0</v>
      </c>
      <c r="P18" s="19">
        <v>0</v>
      </c>
      <c r="Q18" s="19">
        <v>0</v>
      </c>
      <c r="R18" s="19">
        <v>0</v>
      </c>
      <c r="S18" s="19">
        <v>178</v>
      </c>
      <c r="T18" s="19">
        <v>17</v>
      </c>
      <c r="U18" s="19">
        <v>10</v>
      </c>
      <c r="V18" s="19">
        <v>4</v>
      </c>
      <c r="W18" s="19">
        <v>209</v>
      </c>
    </row>
    <row r="19" spans="2:23" ht="20.100000000000001" customHeight="1" thickBot="1" x14ac:dyDescent="0.25">
      <c r="B19" s="4" t="s">
        <v>29</v>
      </c>
      <c r="C19" s="19">
        <v>90</v>
      </c>
      <c r="D19" s="19">
        <v>8</v>
      </c>
      <c r="E19" s="19">
        <v>13</v>
      </c>
      <c r="F19" s="19">
        <v>111</v>
      </c>
      <c r="G19" s="19">
        <v>40</v>
      </c>
      <c r="H19" s="19">
        <v>5</v>
      </c>
      <c r="I19" s="19">
        <v>5</v>
      </c>
      <c r="J19" s="19">
        <v>50</v>
      </c>
      <c r="K19" s="19">
        <v>50</v>
      </c>
      <c r="L19" s="19">
        <v>3</v>
      </c>
      <c r="M19" s="19">
        <v>8</v>
      </c>
      <c r="N19" s="19">
        <v>61</v>
      </c>
      <c r="O19" s="19">
        <v>0</v>
      </c>
      <c r="P19" s="19">
        <v>0</v>
      </c>
      <c r="Q19" s="19">
        <v>0</v>
      </c>
      <c r="R19" s="19">
        <v>0</v>
      </c>
      <c r="S19" s="19">
        <v>190</v>
      </c>
      <c r="T19" s="19">
        <v>28</v>
      </c>
      <c r="U19" s="19">
        <v>33</v>
      </c>
      <c r="V19" s="19">
        <v>16</v>
      </c>
      <c r="W19" s="19">
        <v>267</v>
      </c>
    </row>
    <row r="20" spans="2:23" ht="20.100000000000001" customHeight="1" thickBot="1" x14ac:dyDescent="0.25">
      <c r="B20" s="4" t="s">
        <v>30</v>
      </c>
      <c r="C20" s="19">
        <v>159</v>
      </c>
      <c r="D20" s="19">
        <v>5</v>
      </c>
      <c r="E20" s="19">
        <v>21</v>
      </c>
      <c r="F20" s="19">
        <v>185</v>
      </c>
      <c r="G20" s="19">
        <v>83</v>
      </c>
      <c r="H20" s="19">
        <v>0</v>
      </c>
      <c r="I20" s="19">
        <v>8</v>
      </c>
      <c r="J20" s="19">
        <v>91</v>
      </c>
      <c r="K20" s="19">
        <v>76</v>
      </c>
      <c r="L20" s="19">
        <v>5</v>
      </c>
      <c r="M20" s="19">
        <v>13</v>
      </c>
      <c r="N20" s="19">
        <v>94</v>
      </c>
      <c r="O20" s="19">
        <v>0</v>
      </c>
      <c r="P20" s="19">
        <v>0</v>
      </c>
      <c r="Q20" s="19">
        <v>0</v>
      </c>
      <c r="R20" s="19">
        <v>0</v>
      </c>
      <c r="S20" s="19">
        <v>696</v>
      </c>
      <c r="T20" s="19">
        <v>232</v>
      </c>
      <c r="U20" s="19">
        <v>167</v>
      </c>
      <c r="V20" s="19">
        <v>96</v>
      </c>
      <c r="W20" s="19">
        <v>1191</v>
      </c>
    </row>
    <row r="21" spans="2:23" ht="20.100000000000001" customHeight="1" thickBot="1" x14ac:dyDescent="0.25">
      <c r="B21" s="4" t="s">
        <v>31</v>
      </c>
      <c r="C21" s="19">
        <v>339</v>
      </c>
      <c r="D21" s="19">
        <v>27</v>
      </c>
      <c r="E21" s="19">
        <v>18</v>
      </c>
      <c r="F21" s="19">
        <v>384</v>
      </c>
      <c r="G21" s="19">
        <v>122</v>
      </c>
      <c r="H21" s="19">
        <v>0</v>
      </c>
      <c r="I21" s="19">
        <v>4</v>
      </c>
      <c r="J21" s="19">
        <v>126</v>
      </c>
      <c r="K21" s="19">
        <v>217</v>
      </c>
      <c r="L21" s="19">
        <v>27</v>
      </c>
      <c r="M21" s="19">
        <v>14</v>
      </c>
      <c r="N21" s="19">
        <v>258</v>
      </c>
      <c r="O21" s="19">
        <v>0</v>
      </c>
      <c r="P21" s="19">
        <v>0</v>
      </c>
      <c r="Q21" s="19">
        <v>0</v>
      </c>
      <c r="R21" s="19">
        <v>0</v>
      </c>
      <c r="S21" s="19">
        <v>577</v>
      </c>
      <c r="T21" s="19">
        <v>98</v>
      </c>
      <c r="U21" s="19">
        <v>75</v>
      </c>
      <c r="V21" s="19">
        <v>52</v>
      </c>
      <c r="W21" s="19">
        <v>802</v>
      </c>
    </row>
    <row r="22" spans="2:23" ht="20.100000000000001" customHeight="1" thickBot="1" x14ac:dyDescent="0.25">
      <c r="B22" s="4" t="s">
        <v>32</v>
      </c>
      <c r="C22" s="19">
        <v>52</v>
      </c>
      <c r="D22" s="19">
        <v>0</v>
      </c>
      <c r="E22" s="19">
        <v>0</v>
      </c>
      <c r="F22" s="19">
        <v>52</v>
      </c>
      <c r="G22" s="19">
        <v>20</v>
      </c>
      <c r="H22" s="19">
        <v>0</v>
      </c>
      <c r="I22" s="19">
        <v>0</v>
      </c>
      <c r="J22" s="19">
        <v>20</v>
      </c>
      <c r="K22" s="19">
        <v>32</v>
      </c>
      <c r="L22" s="19">
        <v>0</v>
      </c>
      <c r="M22" s="19">
        <v>0</v>
      </c>
      <c r="N22" s="19">
        <v>32</v>
      </c>
      <c r="O22" s="19">
        <v>0</v>
      </c>
      <c r="P22" s="19">
        <v>0</v>
      </c>
      <c r="Q22" s="19">
        <v>0</v>
      </c>
      <c r="R22" s="19">
        <v>0</v>
      </c>
      <c r="S22" s="19">
        <v>70</v>
      </c>
      <c r="T22" s="19">
        <v>11</v>
      </c>
      <c r="U22" s="19">
        <v>8</v>
      </c>
      <c r="V22" s="19">
        <v>4</v>
      </c>
      <c r="W22" s="19">
        <v>93</v>
      </c>
    </row>
    <row r="23" spans="2:23" ht="20.100000000000001" customHeight="1" thickBot="1" x14ac:dyDescent="0.25">
      <c r="B23" s="4" t="s">
        <v>33</v>
      </c>
      <c r="C23" s="19">
        <v>102</v>
      </c>
      <c r="D23" s="19">
        <v>1</v>
      </c>
      <c r="E23" s="19">
        <v>6</v>
      </c>
      <c r="F23" s="19">
        <v>109</v>
      </c>
      <c r="G23" s="19">
        <v>47</v>
      </c>
      <c r="H23" s="19">
        <v>0</v>
      </c>
      <c r="I23" s="19">
        <v>4</v>
      </c>
      <c r="J23" s="19">
        <v>51</v>
      </c>
      <c r="K23" s="19">
        <v>55</v>
      </c>
      <c r="L23" s="19">
        <v>1</v>
      </c>
      <c r="M23" s="19">
        <v>2</v>
      </c>
      <c r="N23" s="19">
        <v>58</v>
      </c>
      <c r="O23" s="19">
        <v>0</v>
      </c>
      <c r="P23" s="19">
        <v>0</v>
      </c>
      <c r="Q23" s="19">
        <v>0</v>
      </c>
      <c r="R23" s="19">
        <v>0</v>
      </c>
      <c r="S23" s="19">
        <v>194</v>
      </c>
      <c r="T23" s="19">
        <v>19</v>
      </c>
      <c r="U23" s="19">
        <v>22</v>
      </c>
      <c r="V23" s="19">
        <v>45</v>
      </c>
      <c r="W23" s="19">
        <v>280</v>
      </c>
    </row>
    <row r="24" spans="2:23" ht="20.100000000000001" customHeight="1" thickBot="1" x14ac:dyDescent="0.25">
      <c r="B24" s="4" t="s">
        <v>34</v>
      </c>
      <c r="C24" s="19">
        <v>176</v>
      </c>
      <c r="D24" s="19">
        <v>12</v>
      </c>
      <c r="E24" s="19">
        <v>28</v>
      </c>
      <c r="F24" s="19">
        <v>216</v>
      </c>
      <c r="G24" s="19">
        <v>28</v>
      </c>
      <c r="H24" s="19">
        <v>5</v>
      </c>
      <c r="I24" s="19">
        <v>9</v>
      </c>
      <c r="J24" s="19">
        <v>42</v>
      </c>
      <c r="K24" s="19">
        <v>129</v>
      </c>
      <c r="L24" s="19">
        <v>7</v>
      </c>
      <c r="M24" s="19">
        <v>19</v>
      </c>
      <c r="N24" s="19">
        <v>155</v>
      </c>
      <c r="O24" s="19">
        <v>19</v>
      </c>
      <c r="P24" s="19">
        <v>0</v>
      </c>
      <c r="Q24" s="19">
        <v>0</v>
      </c>
      <c r="R24" s="19">
        <v>19</v>
      </c>
      <c r="S24" s="19">
        <v>487</v>
      </c>
      <c r="T24" s="19">
        <v>99</v>
      </c>
      <c r="U24" s="19">
        <v>114</v>
      </c>
      <c r="V24" s="19">
        <v>36</v>
      </c>
      <c r="W24" s="19">
        <v>736</v>
      </c>
    </row>
    <row r="25" spans="2:23" ht="20.100000000000001" customHeight="1" thickBot="1" x14ac:dyDescent="0.25">
      <c r="B25" s="4" t="s">
        <v>35</v>
      </c>
      <c r="C25" s="19">
        <v>73</v>
      </c>
      <c r="D25" s="19">
        <v>1</v>
      </c>
      <c r="E25" s="19">
        <v>1</v>
      </c>
      <c r="F25" s="19">
        <v>75</v>
      </c>
      <c r="G25" s="19">
        <v>59</v>
      </c>
      <c r="H25" s="19">
        <v>0</v>
      </c>
      <c r="I25" s="19">
        <v>0</v>
      </c>
      <c r="J25" s="19">
        <v>59</v>
      </c>
      <c r="K25" s="19">
        <v>14</v>
      </c>
      <c r="L25" s="19">
        <v>1</v>
      </c>
      <c r="M25" s="19">
        <v>1</v>
      </c>
      <c r="N25" s="19">
        <v>16</v>
      </c>
      <c r="O25" s="19">
        <v>0</v>
      </c>
      <c r="P25" s="19">
        <v>0</v>
      </c>
      <c r="Q25" s="19">
        <v>0</v>
      </c>
      <c r="R25" s="19">
        <v>0</v>
      </c>
      <c r="S25" s="19">
        <v>209</v>
      </c>
      <c r="T25" s="19">
        <v>15</v>
      </c>
      <c r="U25" s="19">
        <v>8</v>
      </c>
      <c r="V25" s="19">
        <v>18</v>
      </c>
      <c r="W25" s="19">
        <v>250</v>
      </c>
    </row>
    <row r="26" spans="2:23" ht="20.100000000000001" customHeight="1" thickBot="1" x14ac:dyDescent="0.25">
      <c r="B26" s="4" t="s">
        <v>36</v>
      </c>
      <c r="C26" s="19">
        <v>28</v>
      </c>
      <c r="D26" s="19">
        <v>3</v>
      </c>
      <c r="E26" s="19">
        <v>3</v>
      </c>
      <c r="F26" s="19">
        <v>34</v>
      </c>
      <c r="G26" s="19">
        <v>6</v>
      </c>
      <c r="H26" s="19">
        <v>1</v>
      </c>
      <c r="I26" s="19">
        <v>1</v>
      </c>
      <c r="J26" s="19">
        <v>8</v>
      </c>
      <c r="K26" s="19">
        <v>22</v>
      </c>
      <c r="L26" s="19">
        <v>2</v>
      </c>
      <c r="M26" s="19">
        <v>2</v>
      </c>
      <c r="N26" s="19">
        <v>26</v>
      </c>
      <c r="O26" s="19">
        <v>0</v>
      </c>
      <c r="P26" s="19">
        <v>0</v>
      </c>
      <c r="Q26" s="19">
        <v>0</v>
      </c>
      <c r="R26" s="19">
        <v>0</v>
      </c>
      <c r="S26" s="19">
        <v>52</v>
      </c>
      <c r="T26" s="19">
        <v>15</v>
      </c>
      <c r="U26" s="19">
        <v>5</v>
      </c>
      <c r="V26" s="19">
        <v>8</v>
      </c>
      <c r="W26" s="19">
        <v>80</v>
      </c>
    </row>
    <row r="27" spans="2:23" ht="20.100000000000001" customHeight="1" thickBot="1" x14ac:dyDescent="0.25">
      <c r="B27" s="5" t="s">
        <v>37</v>
      </c>
      <c r="C27" s="19">
        <v>107</v>
      </c>
      <c r="D27" s="19">
        <v>0</v>
      </c>
      <c r="E27" s="19">
        <v>4</v>
      </c>
      <c r="F27" s="19">
        <v>111</v>
      </c>
      <c r="G27" s="19">
        <v>73</v>
      </c>
      <c r="H27" s="19">
        <v>0</v>
      </c>
      <c r="I27" s="19">
        <v>3</v>
      </c>
      <c r="J27" s="19">
        <v>76</v>
      </c>
      <c r="K27" s="19">
        <v>34</v>
      </c>
      <c r="L27" s="19">
        <v>0</v>
      </c>
      <c r="M27" s="19">
        <v>1</v>
      </c>
      <c r="N27" s="19">
        <v>35</v>
      </c>
      <c r="O27" s="19">
        <v>0</v>
      </c>
      <c r="P27" s="19">
        <v>0</v>
      </c>
      <c r="Q27" s="19">
        <v>0</v>
      </c>
      <c r="R27" s="19">
        <v>0</v>
      </c>
      <c r="S27" s="19">
        <v>184</v>
      </c>
      <c r="T27" s="19">
        <v>10</v>
      </c>
      <c r="U27" s="19">
        <v>12</v>
      </c>
      <c r="V27" s="19">
        <v>6</v>
      </c>
      <c r="W27" s="19">
        <v>212</v>
      </c>
    </row>
    <row r="28" spans="2:23" ht="20.100000000000001" customHeight="1" thickBot="1" x14ac:dyDescent="0.25">
      <c r="B28" s="6" t="s">
        <v>38</v>
      </c>
      <c r="C28" s="20">
        <v>5</v>
      </c>
      <c r="D28" s="20">
        <v>0</v>
      </c>
      <c r="E28" s="20">
        <v>0</v>
      </c>
      <c r="F28" s="20">
        <v>5</v>
      </c>
      <c r="G28" s="20">
        <v>4</v>
      </c>
      <c r="H28" s="20">
        <v>0</v>
      </c>
      <c r="I28" s="20">
        <v>0</v>
      </c>
      <c r="J28" s="20">
        <v>4</v>
      </c>
      <c r="K28" s="20">
        <v>1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42</v>
      </c>
      <c r="T28" s="20">
        <v>3</v>
      </c>
      <c r="U28" s="20">
        <v>0</v>
      </c>
      <c r="V28" s="20">
        <v>0</v>
      </c>
      <c r="W28" s="20">
        <v>45</v>
      </c>
    </row>
    <row r="29" spans="2:23" ht="20.100000000000001" customHeight="1" thickBot="1" x14ac:dyDescent="0.25">
      <c r="B29" s="7" t="s">
        <v>39</v>
      </c>
      <c r="C29" s="9">
        <f>SUM(C12:C28)</f>
        <v>2150</v>
      </c>
      <c r="D29" s="9">
        <f t="shared" ref="D29:W29" si="0">SUM(D12:D28)</f>
        <v>100</v>
      </c>
      <c r="E29" s="9">
        <f t="shared" si="0"/>
        <v>141</v>
      </c>
      <c r="F29" s="9">
        <f t="shared" si="0"/>
        <v>2391</v>
      </c>
      <c r="G29" s="9">
        <f t="shared" si="0"/>
        <v>1020</v>
      </c>
      <c r="H29" s="9">
        <f t="shared" si="0"/>
        <v>24</v>
      </c>
      <c r="I29" s="9">
        <f t="shared" si="0"/>
        <v>41</v>
      </c>
      <c r="J29" s="9">
        <f t="shared" si="0"/>
        <v>1085</v>
      </c>
      <c r="K29" s="9">
        <f t="shared" si="0"/>
        <v>1111</v>
      </c>
      <c r="L29" s="9">
        <f t="shared" si="0"/>
        <v>76</v>
      </c>
      <c r="M29" s="9">
        <f t="shared" si="0"/>
        <v>100</v>
      </c>
      <c r="N29" s="9">
        <f t="shared" si="0"/>
        <v>1287</v>
      </c>
      <c r="O29" s="9">
        <f t="shared" si="0"/>
        <v>19</v>
      </c>
      <c r="P29" s="9">
        <f t="shared" si="0"/>
        <v>0</v>
      </c>
      <c r="Q29" s="9">
        <f t="shared" si="0"/>
        <v>0</v>
      </c>
      <c r="R29" s="9">
        <f t="shared" si="0"/>
        <v>19</v>
      </c>
      <c r="S29" s="9">
        <f t="shared" si="0"/>
        <v>4277</v>
      </c>
      <c r="T29" s="9">
        <f t="shared" si="0"/>
        <v>782</v>
      </c>
      <c r="U29" s="9">
        <f t="shared" si="0"/>
        <v>632</v>
      </c>
      <c r="V29" s="9">
        <f t="shared" si="0"/>
        <v>382</v>
      </c>
      <c r="W29" s="9">
        <f t="shared" si="0"/>
        <v>6073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  <mergeCell ref="R10:R11"/>
    <mergeCell ref="S10:S11"/>
    <mergeCell ref="T10:U10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6" t="s">
        <v>238</v>
      </c>
      <c r="D9" s="59"/>
      <c r="E9" s="59"/>
      <c r="F9" s="59"/>
      <c r="G9" s="73"/>
      <c r="H9" s="66" t="s">
        <v>239</v>
      </c>
      <c r="I9" s="59"/>
      <c r="J9" s="59"/>
      <c r="K9" s="59"/>
      <c r="L9" s="73"/>
      <c r="M9" s="66" t="s">
        <v>52</v>
      </c>
      <c r="N9" s="59"/>
      <c r="O9" s="59"/>
      <c r="P9" s="59"/>
      <c r="Q9" s="73"/>
    </row>
    <row r="10" spans="2:17" ht="28.5" customHeight="1" x14ac:dyDescent="0.2">
      <c r="B10" s="11"/>
      <c r="C10" s="76" t="s">
        <v>127</v>
      </c>
      <c r="D10" s="76"/>
      <c r="E10" s="76" t="s">
        <v>128</v>
      </c>
      <c r="F10" s="76"/>
      <c r="G10" s="74" t="s">
        <v>52</v>
      </c>
      <c r="H10" s="76" t="s">
        <v>129</v>
      </c>
      <c r="I10" s="76"/>
      <c r="J10" s="74" t="s">
        <v>128</v>
      </c>
      <c r="K10" s="74"/>
      <c r="L10" s="74" t="s">
        <v>52</v>
      </c>
      <c r="M10" s="76" t="s">
        <v>127</v>
      </c>
      <c r="N10" s="76"/>
      <c r="O10" s="74" t="s">
        <v>128</v>
      </c>
      <c r="P10" s="74"/>
      <c r="Q10" s="74" t="s">
        <v>52</v>
      </c>
    </row>
    <row r="11" spans="2:17" ht="42" customHeight="1" thickBot="1" x14ac:dyDescent="0.25">
      <c r="B11" s="13"/>
      <c r="C11" s="21" t="s">
        <v>41</v>
      </c>
      <c r="D11" s="21" t="s">
        <v>130</v>
      </c>
      <c r="E11" s="21" t="s">
        <v>41</v>
      </c>
      <c r="F11" s="21" t="s">
        <v>130</v>
      </c>
      <c r="G11" s="75"/>
      <c r="H11" s="21" t="s">
        <v>41</v>
      </c>
      <c r="I11" s="21" t="s">
        <v>130</v>
      </c>
      <c r="J11" s="21" t="s">
        <v>41</v>
      </c>
      <c r="K11" s="21" t="s">
        <v>130</v>
      </c>
      <c r="L11" s="75"/>
      <c r="M11" s="21" t="s">
        <v>41</v>
      </c>
      <c r="N11" s="21" t="s">
        <v>130</v>
      </c>
      <c r="O11" s="21" t="s">
        <v>41</v>
      </c>
      <c r="P11" s="21" t="s">
        <v>130</v>
      </c>
      <c r="Q11" s="75"/>
    </row>
    <row r="12" spans="2:17" ht="20.100000000000001" customHeight="1" thickBot="1" x14ac:dyDescent="0.25">
      <c r="B12" s="3" t="s">
        <v>22</v>
      </c>
      <c r="C12" s="18">
        <v>9</v>
      </c>
      <c r="D12" s="18">
        <v>13</v>
      </c>
      <c r="E12" s="18">
        <v>848</v>
      </c>
      <c r="F12" s="18">
        <v>816</v>
      </c>
      <c r="G12" s="18">
        <v>1686</v>
      </c>
      <c r="H12" s="18">
        <v>0</v>
      </c>
      <c r="I12" s="18">
        <v>2</v>
      </c>
      <c r="J12" s="18">
        <v>0</v>
      </c>
      <c r="K12" s="18">
        <v>5</v>
      </c>
      <c r="L12" s="18">
        <v>7</v>
      </c>
      <c r="M12" s="18">
        <v>9</v>
      </c>
      <c r="N12" s="18">
        <v>15</v>
      </c>
      <c r="O12" s="18">
        <v>848</v>
      </c>
      <c r="P12" s="18">
        <v>821</v>
      </c>
      <c r="Q12" s="18">
        <v>1693</v>
      </c>
    </row>
    <row r="13" spans="2:17" ht="20.100000000000001" customHeight="1" thickBot="1" x14ac:dyDescent="0.25">
      <c r="B13" s="4" t="s">
        <v>23</v>
      </c>
      <c r="C13" s="19">
        <v>1</v>
      </c>
      <c r="D13" s="19">
        <v>3</v>
      </c>
      <c r="E13" s="19">
        <v>76</v>
      </c>
      <c r="F13" s="19">
        <v>205</v>
      </c>
      <c r="G13" s="19">
        <v>285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</v>
      </c>
      <c r="N13" s="19">
        <v>3</v>
      </c>
      <c r="O13" s="19">
        <v>76</v>
      </c>
      <c r="P13" s="19">
        <v>205</v>
      </c>
      <c r="Q13" s="19">
        <v>285</v>
      </c>
    </row>
    <row r="14" spans="2:17" ht="20.100000000000001" customHeight="1" thickBot="1" x14ac:dyDescent="0.25">
      <c r="B14" s="4" t="s">
        <v>24</v>
      </c>
      <c r="C14" s="19">
        <v>2</v>
      </c>
      <c r="D14" s="19">
        <v>5</v>
      </c>
      <c r="E14" s="19">
        <v>75</v>
      </c>
      <c r="F14" s="19">
        <v>107</v>
      </c>
      <c r="G14" s="19">
        <v>189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</v>
      </c>
      <c r="N14" s="19">
        <v>5</v>
      </c>
      <c r="O14" s="19">
        <v>75</v>
      </c>
      <c r="P14" s="19">
        <v>107</v>
      </c>
      <c r="Q14" s="19">
        <v>189</v>
      </c>
    </row>
    <row r="15" spans="2:17" ht="20.100000000000001" customHeight="1" thickBot="1" x14ac:dyDescent="0.25">
      <c r="B15" s="4" t="s">
        <v>25</v>
      </c>
      <c r="C15" s="19">
        <v>3</v>
      </c>
      <c r="D15" s="19">
        <v>8</v>
      </c>
      <c r="E15" s="19">
        <v>51</v>
      </c>
      <c r="F15" s="19">
        <v>232</v>
      </c>
      <c r="G15" s="19">
        <v>294</v>
      </c>
      <c r="H15" s="19">
        <v>0</v>
      </c>
      <c r="I15" s="19">
        <v>0</v>
      </c>
      <c r="J15" s="19">
        <v>0</v>
      </c>
      <c r="K15" s="19">
        <v>8</v>
      </c>
      <c r="L15" s="19">
        <v>8</v>
      </c>
      <c r="M15" s="19">
        <v>3</v>
      </c>
      <c r="N15" s="19">
        <v>8</v>
      </c>
      <c r="O15" s="19">
        <v>51</v>
      </c>
      <c r="P15" s="19">
        <v>240</v>
      </c>
      <c r="Q15" s="19">
        <v>302</v>
      </c>
    </row>
    <row r="16" spans="2:17" ht="20.100000000000001" customHeight="1" thickBot="1" x14ac:dyDescent="0.25">
      <c r="B16" s="4" t="s">
        <v>26</v>
      </c>
      <c r="C16" s="19">
        <v>2</v>
      </c>
      <c r="D16" s="19">
        <v>15</v>
      </c>
      <c r="E16" s="19">
        <v>89</v>
      </c>
      <c r="F16" s="19">
        <v>128</v>
      </c>
      <c r="G16" s="19">
        <v>234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15</v>
      </c>
      <c r="O16" s="19">
        <v>89</v>
      </c>
      <c r="P16" s="19">
        <v>128</v>
      </c>
      <c r="Q16" s="19">
        <v>234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53</v>
      </c>
      <c r="F17" s="19">
        <v>55</v>
      </c>
      <c r="G17" s="19">
        <v>108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53</v>
      </c>
      <c r="P17" s="19">
        <v>55</v>
      </c>
      <c r="Q17" s="19">
        <v>108</v>
      </c>
    </row>
    <row r="18" spans="2:17" ht="20.100000000000001" customHeight="1" thickBot="1" x14ac:dyDescent="0.25">
      <c r="B18" s="4" t="s">
        <v>28</v>
      </c>
      <c r="C18" s="19">
        <v>2</v>
      </c>
      <c r="D18" s="19">
        <v>5</v>
      </c>
      <c r="E18" s="19">
        <v>110</v>
      </c>
      <c r="F18" s="19">
        <v>318</v>
      </c>
      <c r="G18" s="19">
        <v>435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2</v>
      </c>
      <c r="N18" s="19">
        <v>5</v>
      </c>
      <c r="O18" s="19">
        <v>110</v>
      </c>
      <c r="P18" s="19">
        <v>319</v>
      </c>
      <c r="Q18" s="19">
        <v>436</v>
      </c>
    </row>
    <row r="19" spans="2:17" ht="20.100000000000001" customHeight="1" thickBot="1" x14ac:dyDescent="0.25">
      <c r="B19" s="4" t="s">
        <v>29</v>
      </c>
      <c r="C19" s="19">
        <v>2</v>
      </c>
      <c r="D19" s="19">
        <v>3</v>
      </c>
      <c r="E19" s="19">
        <v>140</v>
      </c>
      <c r="F19" s="19">
        <v>136</v>
      </c>
      <c r="G19" s="19">
        <v>281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2</v>
      </c>
      <c r="N19" s="19">
        <v>3</v>
      </c>
      <c r="O19" s="19">
        <v>140</v>
      </c>
      <c r="P19" s="19">
        <v>136</v>
      </c>
      <c r="Q19" s="19">
        <v>281</v>
      </c>
    </row>
    <row r="20" spans="2:17" ht="20.100000000000001" customHeight="1" thickBot="1" x14ac:dyDescent="0.25">
      <c r="B20" s="4" t="s">
        <v>30</v>
      </c>
      <c r="C20" s="19">
        <v>5</v>
      </c>
      <c r="D20" s="19">
        <v>8</v>
      </c>
      <c r="E20" s="19">
        <v>955</v>
      </c>
      <c r="F20" s="19">
        <v>754</v>
      </c>
      <c r="G20" s="19">
        <v>1722</v>
      </c>
      <c r="H20" s="19">
        <v>0</v>
      </c>
      <c r="I20" s="19">
        <v>1</v>
      </c>
      <c r="J20" s="19">
        <v>0</v>
      </c>
      <c r="K20" s="19">
        <v>11</v>
      </c>
      <c r="L20" s="19">
        <v>12</v>
      </c>
      <c r="M20" s="19">
        <v>5</v>
      </c>
      <c r="N20" s="19">
        <v>9</v>
      </c>
      <c r="O20" s="19">
        <v>955</v>
      </c>
      <c r="P20" s="19">
        <v>765</v>
      </c>
      <c r="Q20" s="19">
        <v>1734</v>
      </c>
    </row>
    <row r="21" spans="2:17" ht="20.100000000000001" customHeight="1" thickBot="1" x14ac:dyDescent="0.25">
      <c r="B21" s="4" t="s">
        <v>31</v>
      </c>
      <c r="C21" s="19">
        <v>14</v>
      </c>
      <c r="D21" s="19">
        <v>12</v>
      </c>
      <c r="E21" s="19">
        <v>536</v>
      </c>
      <c r="F21" s="19">
        <v>751</v>
      </c>
      <c r="G21" s="19">
        <v>1313</v>
      </c>
      <c r="H21" s="19">
        <v>0</v>
      </c>
      <c r="I21" s="19">
        <v>1</v>
      </c>
      <c r="J21" s="19">
        <v>0</v>
      </c>
      <c r="K21" s="19">
        <v>18</v>
      </c>
      <c r="L21" s="19">
        <v>19</v>
      </c>
      <c r="M21" s="19">
        <v>14</v>
      </c>
      <c r="N21" s="19">
        <v>13</v>
      </c>
      <c r="O21" s="19">
        <v>536</v>
      </c>
      <c r="P21" s="19">
        <v>769</v>
      </c>
      <c r="Q21" s="19">
        <v>1332</v>
      </c>
    </row>
    <row r="22" spans="2:17" ht="20.100000000000001" customHeight="1" thickBot="1" x14ac:dyDescent="0.25">
      <c r="B22" s="4" t="s">
        <v>32</v>
      </c>
      <c r="C22" s="19">
        <v>3</v>
      </c>
      <c r="D22" s="19">
        <v>4</v>
      </c>
      <c r="E22" s="19">
        <v>27</v>
      </c>
      <c r="F22" s="19">
        <v>111</v>
      </c>
      <c r="G22" s="19">
        <v>145</v>
      </c>
      <c r="H22" s="19">
        <v>0</v>
      </c>
      <c r="I22" s="19">
        <v>0</v>
      </c>
      <c r="J22" s="19">
        <v>0</v>
      </c>
      <c r="K22" s="19">
        <v>1</v>
      </c>
      <c r="L22" s="19">
        <v>1</v>
      </c>
      <c r="M22" s="19">
        <v>3</v>
      </c>
      <c r="N22" s="19">
        <v>4</v>
      </c>
      <c r="O22" s="19">
        <v>27</v>
      </c>
      <c r="P22" s="19">
        <v>112</v>
      </c>
      <c r="Q22" s="19">
        <v>146</v>
      </c>
    </row>
    <row r="23" spans="2:17" ht="20.100000000000001" customHeight="1" thickBot="1" x14ac:dyDescent="0.25">
      <c r="B23" s="4" t="s">
        <v>33</v>
      </c>
      <c r="C23" s="19">
        <v>10</v>
      </c>
      <c r="D23" s="19">
        <v>9</v>
      </c>
      <c r="E23" s="19">
        <v>90</v>
      </c>
      <c r="F23" s="19">
        <v>253</v>
      </c>
      <c r="G23" s="19">
        <v>362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10</v>
      </c>
      <c r="N23" s="19">
        <v>9</v>
      </c>
      <c r="O23" s="19">
        <v>90</v>
      </c>
      <c r="P23" s="19">
        <v>253</v>
      </c>
      <c r="Q23" s="19">
        <v>362</v>
      </c>
    </row>
    <row r="24" spans="2:17" ht="20.100000000000001" customHeight="1" thickBot="1" x14ac:dyDescent="0.25">
      <c r="B24" s="4" t="s">
        <v>34</v>
      </c>
      <c r="C24" s="19">
        <v>1</v>
      </c>
      <c r="D24" s="19">
        <v>0</v>
      </c>
      <c r="E24" s="19">
        <v>387</v>
      </c>
      <c r="F24" s="19">
        <v>978</v>
      </c>
      <c r="G24" s="19">
        <v>1366</v>
      </c>
      <c r="H24" s="19">
        <v>0</v>
      </c>
      <c r="I24" s="19">
        <v>2</v>
      </c>
      <c r="J24" s="19">
        <v>0</v>
      </c>
      <c r="K24" s="19">
        <v>1</v>
      </c>
      <c r="L24" s="19">
        <v>3</v>
      </c>
      <c r="M24" s="19">
        <v>1</v>
      </c>
      <c r="N24" s="19">
        <v>2</v>
      </c>
      <c r="O24" s="19">
        <v>387</v>
      </c>
      <c r="P24" s="19">
        <v>979</v>
      </c>
      <c r="Q24" s="19">
        <v>1369</v>
      </c>
    </row>
    <row r="25" spans="2:17" ht="20.100000000000001" customHeight="1" thickBot="1" x14ac:dyDescent="0.25">
      <c r="B25" s="4" t="s">
        <v>35</v>
      </c>
      <c r="C25" s="19">
        <v>1</v>
      </c>
      <c r="D25" s="19">
        <v>0</v>
      </c>
      <c r="E25" s="19">
        <v>108</v>
      </c>
      <c r="F25" s="19">
        <v>116</v>
      </c>
      <c r="G25" s="19">
        <v>225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0</v>
      </c>
      <c r="O25" s="19">
        <v>108</v>
      </c>
      <c r="P25" s="19">
        <v>116</v>
      </c>
      <c r="Q25" s="19">
        <v>225</v>
      </c>
    </row>
    <row r="26" spans="2:17" ht="20.100000000000001" customHeight="1" thickBot="1" x14ac:dyDescent="0.25">
      <c r="B26" s="4" t="s">
        <v>36</v>
      </c>
      <c r="C26" s="19">
        <v>2</v>
      </c>
      <c r="D26" s="19">
        <v>0</v>
      </c>
      <c r="E26" s="19">
        <v>12</v>
      </c>
      <c r="F26" s="19">
        <v>86</v>
      </c>
      <c r="G26" s="19">
        <v>100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2</v>
      </c>
      <c r="N26" s="19">
        <v>0</v>
      </c>
      <c r="O26" s="19">
        <v>12</v>
      </c>
      <c r="P26" s="19">
        <v>86</v>
      </c>
      <c r="Q26" s="19">
        <v>100</v>
      </c>
    </row>
    <row r="27" spans="2:17" ht="20.100000000000001" customHeight="1" thickBot="1" x14ac:dyDescent="0.25">
      <c r="B27" s="5" t="s">
        <v>37</v>
      </c>
      <c r="C27" s="19">
        <v>4</v>
      </c>
      <c r="D27" s="19">
        <v>1</v>
      </c>
      <c r="E27" s="19">
        <v>65</v>
      </c>
      <c r="F27" s="19">
        <v>218</v>
      </c>
      <c r="G27" s="19">
        <v>288</v>
      </c>
      <c r="H27" s="19">
        <v>0</v>
      </c>
      <c r="I27" s="19">
        <v>0</v>
      </c>
      <c r="J27" s="19">
        <v>0</v>
      </c>
      <c r="K27" s="19">
        <v>16</v>
      </c>
      <c r="L27" s="19">
        <v>16</v>
      </c>
      <c r="M27" s="19">
        <v>4</v>
      </c>
      <c r="N27" s="19">
        <v>1</v>
      </c>
      <c r="O27" s="19">
        <v>65</v>
      </c>
      <c r="P27" s="19">
        <v>234</v>
      </c>
      <c r="Q27" s="19">
        <v>304</v>
      </c>
    </row>
    <row r="28" spans="2:17" ht="20.100000000000001" customHeight="1" thickBot="1" x14ac:dyDescent="0.25">
      <c r="B28" s="6" t="s">
        <v>38</v>
      </c>
      <c r="C28" s="20">
        <v>0</v>
      </c>
      <c r="D28" s="20">
        <v>0</v>
      </c>
      <c r="E28" s="20">
        <v>42</v>
      </c>
      <c r="F28" s="20">
        <v>31</v>
      </c>
      <c r="G28" s="20">
        <v>73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42</v>
      </c>
      <c r="P28" s="20">
        <v>31</v>
      </c>
      <c r="Q28" s="20">
        <v>73</v>
      </c>
    </row>
    <row r="29" spans="2:17" ht="20.100000000000001" customHeight="1" thickBot="1" x14ac:dyDescent="0.25">
      <c r="B29" s="7" t="s">
        <v>39</v>
      </c>
      <c r="C29" s="9">
        <f>SUM(C12:C28)</f>
        <v>61</v>
      </c>
      <c r="D29" s="9">
        <f t="shared" ref="D29:Q29" si="0">SUM(D12:D28)</f>
        <v>86</v>
      </c>
      <c r="E29" s="9">
        <f t="shared" si="0"/>
        <v>3664</v>
      </c>
      <c r="F29" s="9">
        <f t="shared" si="0"/>
        <v>5295</v>
      </c>
      <c r="G29" s="9">
        <f t="shared" si="0"/>
        <v>9106</v>
      </c>
      <c r="H29" s="9">
        <f t="shared" si="0"/>
        <v>0</v>
      </c>
      <c r="I29" s="9">
        <f t="shared" si="0"/>
        <v>6</v>
      </c>
      <c r="J29" s="9">
        <f t="shared" si="0"/>
        <v>0</v>
      </c>
      <c r="K29" s="9">
        <f t="shared" si="0"/>
        <v>61</v>
      </c>
      <c r="L29" s="9">
        <f t="shared" si="0"/>
        <v>67</v>
      </c>
      <c r="M29" s="9">
        <f t="shared" si="0"/>
        <v>61</v>
      </c>
      <c r="N29" s="9">
        <f t="shared" si="0"/>
        <v>92</v>
      </c>
      <c r="O29" s="9">
        <f t="shared" si="0"/>
        <v>3664</v>
      </c>
      <c r="P29" s="9">
        <f t="shared" si="0"/>
        <v>5356</v>
      </c>
      <c r="Q29" s="9">
        <f t="shared" si="0"/>
        <v>9173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2020-06-09T10:53:28Z</cp:lastPrinted>
  <dcterms:created xsi:type="dcterms:W3CDTF">2018-11-16T09:47:02Z</dcterms:created>
  <dcterms:modified xsi:type="dcterms:W3CDTF">2024-10-07T10:20:59Z</dcterms:modified>
</cp:coreProperties>
</file>